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C GENERADOR CP 2020\IMPRESOS 2000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149" i="59"/>
  <c r="C137" i="59"/>
  <c r="C130" i="59"/>
  <c r="D126" i="59"/>
  <c r="D123" i="59" s="1"/>
  <c r="D125" i="59"/>
  <c r="D124" i="59"/>
  <c r="G123" i="59"/>
  <c r="F123" i="59"/>
  <c r="E123" i="59"/>
  <c r="C123" i="59"/>
  <c r="D122" i="59"/>
  <c r="D121" i="59"/>
  <c r="D120" i="59"/>
  <c r="D119" i="59"/>
  <c r="D118" i="59"/>
  <c r="D117" i="59"/>
  <c r="D116" i="59"/>
  <c r="D115" i="59"/>
  <c r="D114" i="59"/>
  <c r="G113" i="59"/>
  <c r="F113" i="59"/>
  <c r="E113" i="59"/>
  <c r="D113" i="59"/>
  <c r="C113" i="59"/>
  <c r="C106" i="59"/>
  <c r="C99" i="59"/>
  <c r="C93" i="59"/>
  <c r="E83" i="59"/>
  <c r="D83" i="59"/>
  <c r="C83" i="59"/>
  <c r="E77" i="59"/>
  <c r="D77" i="59"/>
  <c r="C77" i="59"/>
  <c r="E65" i="59"/>
  <c r="D65" i="59"/>
  <c r="C65" i="59"/>
  <c r="E57" i="59"/>
  <c r="D57" i="59"/>
  <c r="C57" i="59"/>
  <c r="C44" i="59"/>
  <c r="C35" i="59"/>
  <c r="C30" i="64" l="1"/>
  <c r="C7" i="64"/>
  <c r="C39" i="64" s="1"/>
  <c r="C15" i="63"/>
  <c r="C7" i="63"/>
  <c r="C20" i="63" s="1"/>
  <c r="D78" i="62"/>
  <c r="C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46" i="62" s="1"/>
  <c r="D46" i="62"/>
  <c r="C37" i="62"/>
  <c r="C28" i="62"/>
  <c r="C20" i="62"/>
  <c r="D15" i="62"/>
  <c r="C15" i="62"/>
  <c r="C25" i="61"/>
  <c r="C21" i="61"/>
  <c r="C16" i="61"/>
  <c r="C219" i="60"/>
  <c r="C218" i="60" s="1"/>
  <c r="C208" i="60"/>
  <c r="C206" i="60"/>
  <c r="C204" i="60"/>
  <c r="C198" i="60"/>
  <c r="C195" i="60"/>
  <c r="C186" i="60"/>
  <c r="C182" i="60"/>
  <c r="C180" i="60"/>
  <c r="C177" i="60"/>
  <c r="C174" i="60"/>
  <c r="C171" i="60"/>
  <c r="C170" i="60" s="1"/>
  <c r="C167" i="60"/>
  <c r="C164" i="60"/>
  <c r="C161" i="60"/>
  <c r="C160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99" i="60" s="1"/>
  <c r="C87" i="60"/>
  <c r="C85" i="60"/>
  <c r="C83" i="60"/>
  <c r="C77" i="60"/>
  <c r="C73" i="60" s="1"/>
  <c r="C74" i="60"/>
  <c r="C65" i="60"/>
  <c r="C59" i="60"/>
  <c r="C58" i="60" s="1"/>
  <c r="C46" i="60"/>
  <c r="C37" i="60"/>
  <c r="C34" i="60"/>
  <c r="C28" i="60"/>
  <c r="C25" i="60"/>
  <c r="C19" i="60"/>
  <c r="C9" i="60"/>
  <c r="C8" i="60" s="1"/>
  <c r="C185" i="60" l="1"/>
  <c r="C127" i="60"/>
  <c r="C98" i="60" s="1"/>
  <c r="D220" i="60" l="1"/>
  <c r="D214" i="60"/>
  <c r="D210" i="60"/>
  <c r="D207" i="60"/>
  <c r="D201" i="60"/>
  <c r="D191" i="60"/>
  <c r="D187" i="60"/>
  <c r="D179" i="60"/>
  <c r="D176" i="60"/>
  <c r="D173" i="60"/>
  <c r="D159" i="60"/>
  <c r="D156" i="60"/>
  <c r="D152" i="60"/>
  <c r="D143" i="60"/>
  <c r="D140" i="60"/>
  <c r="D125" i="60"/>
  <c r="D121" i="60"/>
  <c r="D114" i="60"/>
  <c r="D110" i="60"/>
  <c r="D103" i="60"/>
  <c r="D215" i="60"/>
  <c r="D205" i="60"/>
  <c r="D202" i="60"/>
  <c r="D198" i="60"/>
  <c r="D192" i="60"/>
  <c r="D144" i="60"/>
  <c r="D131" i="60"/>
  <c r="D122" i="60"/>
  <c r="D115" i="60"/>
  <c r="D104" i="60"/>
  <c r="D217" i="60"/>
  <c r="D213" i="60"/>
  <c r="D209" i="60"/>
  <c r="D200" i="60"/>
  <c r="D197" i="60"/>
  <c r="D194" i="60"/>
  <c r="D190" i="60"/>
  <c r="D184" i="60"/>
  <c r="D181" i="60"/>
  <c r="D178" i="60"/>
  <c r="D175" i="60"/>
  <c r="D172" i="60"/>
  <c r="D158" i="60"/>
  <c r="D155" i="60"/>
  <c r="D151" i="60"/>
  <c r="D142" i="60"/>
  <c r="D139" i="60"/>
  <c r="D136" i="60"/>
  <c r="D133" i="60"/>
  <c r="D130" i="60"/>
  <c r="D124" i="60"/>
  <c r="D120" i="60"/>
  <c r="D113" i="60"/>
  <c r="D109" i="60"/>
  <c r="D106" i="60"/>
  <c r="D102" i="60"/>
  <c r="D211" i="60"/>
  <c r="D188" i="60"/>
  <c r="D165" i="60"/>
  <c r="D153" i="60"/>
  <c r="D147" i="60"/>
  <c r="D134" i="60"/>
  <c r="D126" i="60"/>
  <c r="D111" i="60"/>
  <c r="D100" i="60"/>
  <c r="D216" i="60"/>
  <c r="D212" i="60"/>
  <c r="D203" i="60"/>
  <c r="D199" i="60"/>
  <c r="D196" i="60"/>
  <c r="D193" i="60"/>
  <c r="D189" i="60"/>
  <c r="D183" i="60"/>
  <c r="D169" i="60"/>
  <c r="D166" i="60"/>
  <c r="D163" i="60"/>
  <c r="D154" i="60"/>
  <c r="D148" i="60"/>
  <c r="D145" i="60"/>
  <c r="D138" i="60"/>
  <c r="D135" i="60"/>
  <c r="D132" i="60"/>
  <c r="D129" i="60"/>
  <c r="D123" i="60"/>
  <c r="D119" i="60"/>
  <c r="D116" i="60"/>
  <c r="D112" i="60"/>
  <c r="D108" i="60"/>
  <c r="D105" i="60"/>
  <c r="D101" i="60"/>
  <c r="D195" i="60"/>
  <c r="D182" i="60"/>
  <c r="D168" i="60"/>
  <c r="D162" i="60"/>
  <c r="D150" i="60"/>
  <c r="D141" i="60"/>
  <c r="D137" i="60"/>
  <c r="D128" i="60"/>
  <c r="D118" i="60"/>
  <c r="D107" i="60"/>
  <c r="D170" i="60"/>
  <c r="D174" i="60"/>
  <c r="D117" i="60"/>
  <c r="D99" i="60"/>
  <c r="D167" i="60"/>
  <c r="D171" i="60"/>
  <c r="D149" i="60"/>
  <c r="D160" i="60"/>
  <c r="D219" i="60"/>
  <c r="D161" i="60"/>
  <c r="D208" i="60"/>
  <c r="D157" i="60"/>
  <c r="D204" i="60"/>
  <c r="D185" i="60"/>
  <c r="D164" i="60"/>
  <c r="D180" i="60"/>
  <c r="D186" i="60"/>
  <c r="D206" i="60"/>
  <c r="D177" i="60"/>
  <c r="D218" i="60"/>
  <c r="D146" i="60"/>
  <c r="D127" i="60"/>
  <c r="H3" i="65" l="1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1" s="1"/>
  <c r="E2" i="61"/>
  <c r="E1" i="61"/>
  <c r="A3" i="61" l="1"/>
  <c r="A1" i="62"/>
  <c r="E3" i="61"/>
  <c r="A3" i="62"/>
  <c r="A1" i="60"/>
</calcChain>
</file>

<file path=xl/sharedStrings.xml><?xml version="1.0" encoding="utf-8"?>
<sst xmlns="http://schemas.openxmlformats.org/spreadsheetml/2006/main" count="885" uniqueCount="632">
  <si>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</si>
  <si>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</si>
  <si>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</si>
  <si>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</si>
  <si>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</si>
  <si>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</si>
  <si>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</si>
  <si>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</si>
  <si>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</si>
  <si>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</si>
  <si>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</si>
  <si>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</si>
  <si>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</si>
  <si>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</si>
  <si>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</si>
  <si>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</si>
  <si>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</si>
  <si>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</si>
  <si>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</si>
  <si>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</si>
  <si>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</si>
  <si>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</si>
  <si>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</si>
  <si>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</si>
  <si>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</si>
  <si>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</si>
  <si>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</si>
  <si>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</si>
  <si>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</si>
  <si>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</si>
  <si>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</si>
  <si>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</si>
  <si>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</si>
  <si>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</si>
  <si>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</si>
  <si>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</si>
  <si>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</si>
  <si>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</si>
  <si>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</si>
  <si>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</si>
  <si>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</si>
  <si>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</si>
  <si>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</si>
  <si>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</si>
  <si>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</si>
  <si>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</si>
  <si>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</si>
  <si>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</si>
  <si>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</si>
  <si>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</si>
  <si>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</si>
  <si>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</si>
  <si>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</si>
  <si>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</si>
  <si>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</si>
  <si>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</si>
  <si>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</si>
  <si>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</si>
  <si>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</si>
  <si>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</si>
  <si>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</si>
  <si>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</si>
  <si>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</si>
  <si>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</si>
  <si>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</si>
  <si>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</si>
  <si>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</si>
  <si>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</si>
  <si>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</si>
  <si>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</si>
  <si>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</si>
  <si>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</si>
  <si>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</si>
  <si>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</si>
  <si>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</si>
  <si>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</si>
  <si>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</si>
  <si>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</si>
  <si>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</si>
  <si>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</si>
  <si>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</si>
  <si>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</si>
  <si>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</si>
  <si>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</si>
  <si>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</si>
  <si>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</si>
  <si>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</si>
  <si>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</si>
  <si>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</si>
  <si>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</si>
  <si>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</si>
  <si>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</si>
  <si>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</si>
  <si>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</si>
  <si>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</si>
  <si>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</si>
  <si>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</si>
  <si>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</si>
  <si>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</si>
  <si>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</si>
  <si>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</si>
  <si>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</si>
  <si>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</si>
  <si>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</si>
  <si>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</si>
  <si>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</si>
  <si>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</si>
  <si>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</si>
  <si>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</si>
  <si>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</si>
  <si>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</si>
  <si>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</si>
  <si>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</si>
  <si>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</si>
  <si>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</si>
  <si>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</si>
  <si>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</si>
  <si>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</si>
  <si>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</si>
  <si>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</si>
  <si>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</si>
  <si>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</si>
  <si>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</si>
  <si>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</si>
  <si>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</si>
  <si>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</si>
  <si>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</si>
  <si>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</si>
  <si>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</si>
  <si>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</si>
  <si>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</si>
  <si>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</si>
  <si>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</si>
  <si>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</si>
  <si>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</si>
  <si>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</si>
  <si>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</si>
  <si>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</si>
  <si>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</si>
  <si>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</si>
  <si>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</si>
  <si>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</si>
  <si>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</si>
  <si>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</si>
  <si>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</si>
  <si>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</si>
  <si>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</si>
  <si>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</si>
  <si>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</si>
  <si>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</si>
  <si>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</si>
  <si>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</si>
  <si>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</si>
  <si>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</si>
  <si>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</si>
  <si>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</si>
  <si>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</si>
  <si>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</si>
  <si>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</si>
  <si>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</si>
  <si>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</si>
  <si>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</si>
  <si>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</si>
  <si>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</si>
  <si>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</si>
  <si>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</si>
  <si>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</si>
  <si>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</si>
  <si>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</si>
  <si>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</si>
  <si>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</si>
  <si>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</si>
  <si>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</si>
  <si>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</si>
  <si>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</si>
  <si>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</si>
  <si>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</si>
  <si>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</si>
  <si>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</si>
  <si>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</si>
  <si>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</si>
  <si>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</si>
  <si>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</si>
  <si>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</si>
  <si>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</si>
  <si>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</si>
  <si>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</si>
  <si>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</si>
  <si>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</si>
  <si>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</si>
  <si>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</si>
  <si>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</si>
  <si>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</si>
  <si>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</si>
  <si>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</si>
  <si>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</si>
  <si>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</si>
  <si>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</si>
  <si>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</si>
  <si>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</si>
  <si>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</si>
  <si>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</si>
  <si>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</si>
  <si>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</si>
  <si>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</si>
  <si>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</si>
  <si>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</si>
  <si>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</si>
  <si>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</si>
  <si>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</si>
  <si>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</si>
  <si>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</si>
  <si>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</si>
  <si>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</si>
  <si>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</si>
  <si>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</si>
  <si>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</si>
  <si>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</si>
  <si>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</si>
  <si>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</si>
  <si>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</si>
  <si>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</si>
  <si>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</si>
  <si>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</si>
  <si>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</si>
  <si>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</si>
  <si>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</si>
  <si>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</si>
  <si>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</si>
  <si>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</si>
  <si>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</si>
  <si>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</si>
  <si>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</si>
  <si>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</si>
  <si>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</si>
  <si>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</si>
  <si>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</si>
  <si>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</si>
  <si>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</si>
  <si>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</si>
  <si>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</si>
  <si>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</si>
  <si>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</si>
  <si>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</si>
  <si>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</si>
  <si>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</si>
  <si>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</si>
  <si>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</si>
  <si>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</si>
  <si>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</si>
  <si>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</si>
  <si>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</si>
  <si>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</si>
  <si>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</si>
  <si>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</si>
  <si>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</si>
  <si>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</si>
  <si>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</si>
  <si>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</si>
  <si>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</si>
  <si>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</si>
  <si>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</si>
  <si>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</si>
  <si>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</si>
  <si>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</si>
  <si>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</si>
  <si>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</si>
  <si>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</si>
  <si>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</si>
  <si>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</si>
  <si>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</si>
  <si>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</si>
  <si>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</si>
  <si>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</si>
  <si>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</si>
  <si>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</si>
  <si>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</si>
  <si>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</si>
  <si>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</si>
  <si>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</si>
  <si>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</si>
  <si>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</si>
  <si>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</si>
  <si>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</si>
  <si>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</si>
  <si>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</si>
  <si>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</si>
  <si>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</si>
  <si>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</si>
  <si>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</si>
  <si>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</si>
  <si>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</si>
  <si>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</si>
  <si>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</si>
  <si>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</si>
  <si>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</si>
  <si>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</si>
  <si>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</si>
  <si>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</si>
  <si>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</si>
  <si>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</si>
  <si>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</si>
  <si>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</si>
  <si>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</si>
  <si>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</si>
  <si>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</si>
  <si>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</si>
  <si>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</si>
  <si>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</si>
  <si>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</si>
  <si>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</si>
  <si>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</si>
  <si>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</si>
  <si>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</si>
  <si>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</si>
  <si>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</si>
  <si>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</si>
  <si>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</si>
  <si>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</si>
  <si>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</si>
  <si>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</si>
  <si>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</si>
  <si>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</si>
  <si>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</si>
  <si>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</si>
  <si>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</si>
  <si>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</si>
  <si>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</si>
  <si>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</si>
  <si>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</si>
  <si>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</si>
  <si>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</si>
  <si>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</si>
  <si>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</si>
  <si>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</si>
  <si>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</si>
  <si>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</si>
  <si>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</si>
  <si>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</si>
  <si>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</si>
  <si>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</si>
  <si>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</si>
  <si>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</si>
  <si>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</si>
  <si>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</si>
  <si>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</si>
  <si>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</si>
  <si>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</si>
  <si>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</si>
  <si>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</si>
  <si>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</si>
  <si>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</si>
  <si>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</si>
  <si>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</si>
  <si>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</si>
  <si>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</si>
  <si>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</si>
  <si>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</si>
  <si>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</si>
  <si>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</si>
  <si>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</si>
  <si>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</si>
  <si>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</si>
  <si>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</si>
  <si>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</si>
  <si>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</si>
  <si>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</si>
  <si>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</si>
  <si>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</si>
  <si>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</si>
  <si>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</si>
  <si>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</si>
  <si>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</si>
  <si>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</si>
  <si>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</si>
  <si>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</si>
  <si>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</si>
  <si>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</si>
  <si>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</si>
  <si>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</si>
  <si>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</si>
  <si>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</si>
  <si>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</si>
  <si>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</si>
  <si>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</si>
  <si>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</si>
  <si>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</si>
  <si>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</si>
  <si>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</si>
  <si>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</si>
  <si>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</si>
  <si>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</si>
  <si>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</si>
  <si>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</si>
  <si>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</si>
  <si>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</si>
  <si>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</si>
  <si>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</si>
  <si>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</si>
  <si>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</si>
  <si>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</si>
  <si>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</si>
  <si>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</si>
  <si>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</si>
  <si>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</si>
  <si>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</si>
  <si>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</si>
  <si>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</si>
  <si>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</si>
  <si>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</si>
  <si>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</si>
  <si>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</si>
  <si>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</si>
  <si>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</si>
  <si>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</si>
  <si>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</si>
  <si>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</si>
  <si>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</si>
  <si>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</si>
  <si>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</si>
  <si>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</si>
  <si>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</si>
  <si>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</si>
  <si>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</si>
  <si>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</si>
  <si>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</si>
  <si>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</si>
  <si>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</si>
  <si>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</si>
  <si>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</si>
  <si>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</si>
  <si>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</si>
  <si>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</si>
  <si>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</si>
  <si>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</si>
  <si>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</si>
  <si>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</si>
  <si>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</si>
  <si>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</si>
  <si>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</si>
  <si>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</si>
  <si>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</si>
  <si>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</si>
  <si>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</si>
  <si>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</si>
  <si>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</si>
  <si>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</si>
  <si>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</si>
  <si>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</si>
  <si>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</si>
  <si>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</si>
  <si>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</si>
  <si>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</si>
  <si>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</si>
  <si>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</si>
  <si>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</si>
  <si>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</si>
  <si>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</si>
  <si>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</si>
  <si>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</si>
  <si>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</si>
  <si>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</si>
  <si>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</si>
  <si>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</si>
  <si>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</si>
  <si>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</si>
  <si>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</si>
  <si>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</si>
  <si>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</si>
  <si>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</si>
  <si>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</si>
  <si>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</si>
  <si>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</si>
  <si>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</si>
  <si>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</si>
  <si>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</si>
  <si>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</si>
  <si>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</si>
  <si>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</si>
  <si>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</si>
  <si>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</si>
  <si>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</si>
  <si>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</si>
  <si>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</si>
  <si>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</si>
  <si>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</si>
  <si>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</si>
  <si>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</si>
  <si>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</si>
  <si>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</si>
  <si>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</si>
  <si>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</si>
  <si>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</si>
  <si>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</si>
  <si>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</si>
  <si>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</si>
  <si>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</si>
  <si>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</si>
  <si>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</si>
  <si>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</si>
  <si>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</si>
  <si>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</si>
  <si>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</si>
  <si>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</si>
  <si>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</si>
  <si>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</si>
  <si>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</si>
  <si>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</si>
  <si>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</si>
  <si>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</si>
  <si>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</si>
  <si>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</si>
  <si>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</si>
  <si>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</si>
  <si>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</si>
  <si>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</si>
  <si>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</si>
  <si>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</si>
  <si>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</si>
  <si>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</si>
  <si>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</si>
  <si>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</si>
  <si>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</si>
  <si>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</si>
  <si>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</si>
  <si>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</si>
  <si>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</si>
  <si>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</si>
  <si>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</si>
  <si>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</si>
  <si>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</si>
  <si>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</si>
  <si>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</si>
  <si>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</si>
  <si>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</si>
  <si>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</si>
  <si>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</si>
  <si>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</si>
  <si>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</si>
  <si>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</si>
  <si>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</si>
  <si>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</si>
  <si>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</si>
  <si>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</si>
  <si>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</si>
  <si>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</si>
  <si>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</si>
  <si>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</si>
  <si>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</si>
  <si>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</si>
  <si>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</si>
  <si>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</si>
  <si>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</si>
  <si>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</si>
  <si>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</si>
  <si>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</si>
  <si>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</si>
  <si>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</si>
  <si>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</si>
  <si>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</si>
  <si>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</si>
  <si>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</si>
  <si>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</si>
  <si>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</si>
  <si>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</si>
  <si>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</si>
  <si>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</si>
  <si>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</si>
  <si>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</si>
  <si>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</si>
  <si>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</si>
  <si>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</si>
  <si>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</si>
  <si>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</si>
  <si>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</si>
  <si>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</si>
  <si>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</si>
  <si>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</si>
  <si>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</si>
  <si>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</si>
  <si>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</si>
  <si>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</si>
  <si>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</si>
  <si>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</si>
  <si>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</si>
  <si>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</si>
  <si>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</si>
  <si>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</si>
  <si>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</si>
  <si>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</si>
  <si>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</si>
  <si>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</si>
  <si>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</si>
  <si>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</si>
  <si>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</si>
  <si>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</si>
  <si>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</si>
  <si>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</si>
  <si>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</si>
  <si>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</si>
  <si>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</si>
  <si>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</si>
  <si>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</si>
  <si>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</si>
  <si>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</si>
  <si>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</si>
  <si>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</si>
  <si>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</si>
  <si>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</si>
  <si>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</si>
  <si>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</si>
  <si>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</si>
  <si>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</si>
  <si>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</si>
  <si>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</si>
  <si>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</si>
  <si>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</si>
  <si>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</si>
  <si>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</si>
  <si>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Anual</t>
  </si>
  <si>
    <t>JUNTA MUNICIPAL DE AGUA POTABLE Y ALCANTARILLADO DE CORTAZAR, GTO.</t>
  </si>
  <si>
    <t>CORRESPONDIENTE DEL 1 DE ENERO AL 31 DE DICIEMBRE DEL 2020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</si>
  <si>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</si>
  <si>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</si>
  <si>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</si>
  <si>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</si>
  <si>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</si>
  <si>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</si>
  <si>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</si>
  <si>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Bancos dependencias y otros</t>
  </si>
  <si>
    <t>Depositos de fondos de terceros</t>
  </si>
  <si>
    <t>Caracteristica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</si>
</sst>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5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9" fontId="3" fillId="0" borderId="0" xfId="14" applyFont="1"/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9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12" fillId="0" borderId="9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9" xfId="13" applyNumberFormat="1" applyFont="1" applyFill="1" applyBorder="1" applyAlignment="1">
      <alignment horizontal="right"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3" fillId="0" borderId="9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0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0" t="s">
        <v>620</v>
      </c>
      <c r="B1" s="130"/>
      <c r="C1" s="37" t="s">
        <v>186</v>
      </c>
      <c r="D1" s="38">
        <v>2020</v>
      </c>
    </row>
    <row r="2" spans="1:4" ht="18.95" customHeight="1" x14ac:dyDescent="0.2">
      <c r="A2" s="131" t="s">
        <v>496</v>
      </c>
      <c r="B2" s="131"/>
      <c r="C2" s="37" t="s">
        <v>188</v>
      </c>
      <c r="D2" s="40" t="s">
        <v>619</v>
      </c>
    </row>
    <row r="3" spans="1:4" ht="18.95" customHeight="1" x14ac:dyDescent="0.2">
      <c r="A3" s="132" t="s">
        <v>621</v>
      </c>
      <c r="B3" s="132"/>
      <c r="C3" s="37" t="s">
        <v>189</v>
      </c>
      <c r="D3" s="38">
        <v>4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13"/>
    </row>
    <row r="11" spans="1:4" x14ac:dyDescent="0.2">
      <c r="A11" s="65" t="s">
        <v>5</v>
      </c>
      <c r="B11" s="66" t="s">
        <v>6</v>
      </c>
      <c r="C11" s="113"/>
    </row>
    <row r="12" spans="1:4" x14ac:dyDescent="0.2">
      <c r="A12" s="65" t="s">
        <v>133</v>
      </c>
      <c r="B12" s="66" t="s">
        <v>612</v>
      </c>
      <c r="C12" s="113"/>
    </row>
    <row r="13" spans="1:4" x14ac:dyDescent="0.2">
      <c r="A13" s="65" t="s">
        <v>7</v>
      </c>
      <c r="B13" s="66" t="s">
        <v>608</v>
      </c>
      <c r="C13" s="113"/>
    </row>
    <row r="14" spans="1:4" x14ac:dyDescent="0.2">
      <c r="A14" s="65" t="s">
        <v>8</v>
      </c>
      <c r="B14" s="66" t="s">
        <v>132</v>
      </c>
      <c r="C14" s="113"/>
    </row>
    <row r="15" spans="1:4" x14ac:dyDescent="0.2">
      <c r="A15" s="65" t="s">
        <v>9</v>
      </c>
      <c r="B15" s="66" t="s">
        <v>10</v>
      </c>
      <c r="C15" s="113"/>
    </row>
    <row r="16" spans="1:4" x14ac:dyDescent="0.2">
      <c r="A16" s="65" t="s">
        <v>11</v>
      </c>
      <c r="B16" s="66" t="s">
        <v>12</v>
      </c>
      <c r="C16" s="113"/>
    </row>
    <row r="17" spans="1:3" x14ac:dyDescent="0.2">
      <c r="A17" s="65" t="s">
        <v>13</v>
      </c>
      <c r="B17" s="66" t="s">
        <v>14</v>
      </c>
      <c r="C17" s="113"/>
    </row>
    <row r="18" spans="1:3" x14ac:dyDescent="0.2">
      <c r="A18" s="65" t="s">
        <v>15</v>
      </c>
      <c r="B18" s="66" t="s">
        <v>16</v>
      </c>
      <c r="C18" s="113"/>
    </row>
    <row r="19" spans="1:3" x14ac:dyDescent="0.2">
      <c r="A19" s="65" t="s">
        <v>17</v>
      </c>
      <c r="B19" s="66" t="s">
        <v>609</v>
      </c>
      <c r="C19" s="113"/>
    </row>
    <row r="20" spans="1:3" x14ac:dyDescent="0.2">
      <c r="A20" s="65" t="s">
        <v>18</v>
      </c>
      <c r="B20" s="66" t="s">
        <v>19</v>
      </c>
      <c r="C20" s="113"/>
    </row>
    <row r="21" spans="1:3" x14ac:dyDescent="0.2">
      <c r="A21" s="65" t="s">
        <v>20</v>
      </c>
      <c r="B21" s="66" t="s">
        <v>174</v>
      </c>
      <c r="C21" s="113"/>
    </row>
    <row r="22" spans="1:3" x14ac:dyDescent="0.2">
      <c r="A22" s="65" t="s">
        <v>21</v>
      </c>
      <c r="B22" s="66" t="s">
        <v>22</v>
      </c>
      <c r="C22" s="113"/>
    </row>
    <row r="23" spans="1:3" x14ac:dyDescent="0.2">
      <c r="A23" s="65" t="s">
        <v>581</v>
      </c>
      <c r="B23" s="66" t="s">
        <v>299</v>
      </c>
      <c r="C23" s="113"/>
    </row>
    <row r="24" spans="1:3" x14ac:dyDescent="0.2">
      <c r="A24" s="65" t="s">
        <v>582</v>
      </c>
      <c r="B24" s="66" t="s">
        <v>584</v>
      </c>
      <c r="C24" s="113"/>
    </row>
    <row r="25" spans="1:3" x14ac:dyDescent="0.2">
      <c r="A25" s="65" t="s">
        <v>583</v>
      </c>
      <c r="B25" s="66" t="s">
        <v>336</v>
      </c>
      <c r="C25" s="113"/>
    </row>
    <row r="26" spans="1:3" x14ac:dyDescent="0.2">
      <c r="A26" s="65" t="s">
        <v>585</v>
      </c>
      <c r="B26" s="66" t="s">
        <v>353</v>
      </c>
      <c r="C26" s="113"/>
    </row>
    <row r="27" spans="1:3" x14ac:dyDescent="0.2">
      <c r="A27" s="65" t="s">
        <v>23</v>
      </c>
      <c r="B27" s="66" t="s">
        <v>24</v>
      </c>
      <c r="C27" s="113"/>
    </row>
    <row r="28" spans="1:3" x14ac:dyDescent="0.2">
      <c r="A28" s="65" t="s">
        <v>25</v>
      </c>
      <c r="B28" s="66" t="s">
        <v>26</v>
      </c>
      <c r="C28" s="113"/>
    </row>
    <row r="29" spans="1:3" x14ac:dyDescent="0.2">
      <c r="A29" s="65" t="s">
        <v>27</v>
      </c>
      <c r="B29" s="66" t="s">
        <v>28</v>
      </c>
      <c r="C29" s="113"/>
    </row>
    <row r="30" spans="1:3" x14ac:dyDescent="0.2">
      <c r="A30" s="65" t="s">
        <v>29</v>
      </c>
      <c r="B30" s="66" t="s">
        <v>30</v>
      </c>
      <c r="C30" s="113"/>
    </row>
    <row r="31" spans="1:3" x14ac:dyDescent="0.2">
      <c r="A31" s="65" t="s">
        <v>76</v>
      </c>
      <c r="B31" s="66" t="s">
        <v>77</v>
      </c>
      <c r="C31" s="113"/>
    </row>
    <row r="32" spans="1:3" x14ac:dyDescent="0.2">
      <c r="A32" s="17"/>
      <c r="B32" s="20"/>
      <c r="C32" s="113"/>
    </row>
    <row r="33" spans="1:3" x14ac:dyDescent="0.2">
      <c r="A33" s="17"/>
      <c r="B33" s="19"/>
      <c r="C33" s="113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F19" sqref="F19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36" t="s">
        <v>185</v>
      </c>
      <c r="B1" s="137"/>
      <c r="C1" s="138"/>
    </row>
    <row r="2" spans="1:3" s="59" customFormat="1" ht="18" customHeight="1" x14ac:dyDescent="0.25">
      <c r="A2" s="139" t="s">
        <v>493</v>
      </c>
      <c r="B2" s="140"/>
      <c r="C2" s="141"/>
    </row>
    <row r="3" spans="1:3" s="59" customFormat="1" ht="18" customHeight="1" x14ac:dyDescent="0.25">
      <c r="A3" s="139" t="s">
        <v>488</v>
      </c>
      <c r="B3" s="140"/>
      <c r="C3" s="141"/>
    </row>
    <row r="4" spans="1:3" s="61" customFormat="1" ht="18" customHeight="1" x14ac:dyDescent="0.2">
      <c r="A4" s="142" t="s">
        <v>489</v>
      </c>
      <c r="B4" s="143"/>
      <c r="C4" s="144"/>
    </row>
    <row r="5" spans="1:3" x14ac:dyDescent="0.2">
      <c r="A5" s="76" t="s">
        <v>529</v>
      </c>
      <c r="B5" s="76"/>
      <c r="C5" s="77">
        <v>71710688.099999994</v>
      </c>
    </row>
    <row r="6" spans="1:3" x14ac:dyDescent="0.2">
      <c r="A6" s="78"/>
      <c r="B6" s="79"/>
      <c r="C6" s="118"/>
    </row>
    <row r="7" spans="1:3" x14ac:dyDescent="0.2">
      <c r="A7" s="85" t="s">
        <v>530</v>
      </c>
      <c r="B7" s="85"/>
      <c r="C7" s="119">
        <f>SUM(C8:C13)</f>
        <v>0</v>
      </c>
    </row>
    <row r="8" spans="1:3" x14ac:dyDescent="0.2">
      <c r="A8" s="91" t="s">
        <v>531</v>
      </c>
      <c r="B8" s="90" t="s">
        <v>337</v>
      </c>
      <c r="C8" s="120">
        <v>0</v>
      </c>
    </row>
    <row r="9" spans="1:3" x14ac:dyDescent="0.2">
      <c r="A9" s="80" t="s">
        <v>532</v>
      </c>
      <c r="B9" s="81" t="s">
        <v>541</v>
      </c>
      <c r="C9" s="120">
        <v>0</v>
      </c>
    </row>
    <row r="10" spans="1:3" x14ac:dyDescent="0.2">
      <c r="A10" s="80" t="s">
        <v>533</v>
      </c>
      <c r="B10" s="81" t="s">
        <v>345</v>
      </c>
      <c r="C10" s="120">
        <v>0</v>
      </c>
    </row>
    <row r="11" spans="1:3" x14ac:dyDescent="0.2">
      <c r="A11" s="80" t="s">
        <v>534</v>
      </c>
      <c r="B11" s="81" t="s">
        <v>346</v>
      </c>
      <c r="C11" s="120">
        <v>0</v>
      </c>
    </row>
    <row r="12" spans="1:3" x14ac:dyDescent="0.2">
      <c r="A12" s="80" t="s">
        <v>535</v>
      </c>
      <c r="B12" s="81" t="s">
        <v>347</v>
      </c>
      <c r="C12" s="120">
        <v>0</v>
      </c>
    </row>
    <row r="13" spans="1:3" x14ac:dyDescent="0.2">
      <c r="A13" s="82" t="s">
        <v>536</v>
      </c>
      <c r="B13" s="83" t="s">
        <v>537</v>
      </c>
      <c r="C13" s="120">
        <v>0</v>
      </c>
    </row>
    <row r="14" spans="1:3" x14ac:dyDescent="0.2">
      <c r="A14" s="78"/>
      <c r="B14" s="84"/>
      <c r="C14" s="121"/>
    </row>
    <row r="15" spans="1:3" x14ac:dyDescent="0.2">
      <c r="A15" s="85" t="s">
        <v>83</v>
      </c>
      <c r="B15" s="79"/>
      <c r="C15" s="119">
        <f>SUM(C16:C18)</f>
        <v>0</v>
      </c>
    </row>
    <row r="16" spans="1:3" x14ac:dyDescent="0.2">
      <c r="A16" s="86">
        <v>3.1</v>
      </c>
      <c r="B16" s="81" t="s">
        <v>540</v>
      </c>
      <c r="C16" s="120">
        <v>0</v>
      </c>
    </row>
    <row r="17" spans="1:3" x14ac:dyDescent="0.2">
      <c r="A17" s="87">
        <v>3.2</v>
      </c>
      <c r="B17" s="81" t="s">
        <v>538</v>
      </c>
      <c r="C17" s="120">
        <v>0</v>
      </c>
    </row>
    <row r="18" spans="1:3" x14ac:dyDescent="0.2">
      <c r="A18" s="87">
        <v>3.3</v>
      </c>
      <c r="B18" s="83" t="s">
        <v>539</v>
      </c>
      <c r="C18" s="122">
        <v>0</v>
      </c>
    </row>
    <row r="19" spans="1:3" x14ac:dyDescent="0.2">
      <c r="A19" s="78"/>
      <c r="B19" s="88"/>
      <c r="C19" s="123"/>
    </row>
    <row r="20" spans="1:3" x14ac:dyDescent="0.2">
      <c r="A20" s="89" t="s">
        <v>82</v>
      </c>
      <c r="B20" s="89"/>
      <c r="C20" s="77">
        <f>C5+C7-C15</f>
        <v>71710688.099999994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6" workbookViewId="0">
      <selection activeCell="G28" sqref="G28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45" t="s">
        <v>185</v>
      </c>
      <c r="B1" s="146"/>
      <c r="C1" s="147"/>
    </row>
    <row r="2" spans="1:3" s="62" customFormat="1" ht="18.95" customHeight="1" x14ac:dyDescent="0.25">
      <c r="A2" s="148" t="s">
        <v>494</v>
      </c>
      <c r="B2" s="149"/>
      <c r="C2" s="150"/>
    </row>
    <row r="3" spans="1:3" s="62" customFormat="1" ht="18.95" customHeight="1" x14ac:dyDescent="0.25">
      <c r="A3" s="148" t="s">
        <v>488</v>
      </c>
      <c r="B3" s="149"/>
      <c r="C3" s="150"/>
    </row>
    <row r="4" spans="1:3" x14ac:dyDescent="0.2">
      <c r="A4" s="142" t="s">
        <v>489</v>
      </c>
      <c r="B4" s="143"/>
      <c r="C4" s="144"/>
    </row>
    <row r="5" spans="1:3" x14ac:dyDescent="0.2">
      <c r="A5" s="98" t="s">
        <v>542</v>
      </c>
      <c r="B5" s="76"/>
      <c r="C5" s="93">
        <v>62801654.149999999</v>
      </c>
    </row>
    <row r="6" spans="1:3" x14ac:dyDescent="0.2">
      <c r="A6" s="94"/>
      <c r="B6" s="79"/>
      <c r="C6" s="124"/>
    </row>
    <row r="7" spans="1:3" x14ac:dyDescent="0.2">
      <c r="A7" s="85" t="s">
        <v>543</v>
      </c>
      <c r="B7" s="95"/>
      <c r="C7" s="119">
        <f>SUM(C8:C28)</f>
        <v>14807140.539999999</v>
      </c>
    </row>
    <row r="8" spans="1:3" x14ac:dyDescent="0.2">
      <c r="A8" s="99">
        <v>2.1</v>
      </c>
      <c r="B8" s="100" t="s">
        <v>365</v>
      </c>
      <c r="C8" s="125">
        <v>0</v>
      </c>
    </row>
    <row r="9" spans="1:3" x14ac:dyDescent="0.2">
      <c r="A9" s="99">
        <v>2.2000000000000002</v>
      </c>
      <c r="B9" s="100" t="s">
        <v>362</v>
      </c>
      <c r="C9" s="125">
        <v>0</v>
      </c>
    </row>
    <row r="10" spans="1:3" x14ac:dyDescent="0.2">
      <c r="A10" s="104">
        <v>2.2999999999999998</v>
      </c>
      <c r="B10" s="92" t="s">
        <v>231</v>
      </c>
      <c r="C10" s="125">
        <v>228130.21</v>
      </c>
    </row>
    <row r="11" spans="1:3" x14ac:dyDescent="0.2">
      <c r="A11" s="104">
        <v>2.4</v>
      </c>
      <c r="B11" s="92" t="s">
        <v>232</v>
      </c>
      <c r="C11" s="125">
        <v>0</v>
      </c>
    </row>
    <row r="12" spans="1:3" x14ac:dyDescent="0.2">
      <c r="A12" s="104">
        <v>2.5</v>
      </c>
      <c r="B12" s="92" t="s">
        <v>233</v>
      </c>
      <c r="C12" s="125">
        <v>250427.19</v>
      </c>
    </row>
    <row r="13" spans="1:3" x14ac:dyDescent="0.2">
      <c r="A13" s="104">
        <v>2.6</v>
      </c>
      <c r="B13" s="92" t="s">
        <v>234</v>
      </c>
      <c r="C13" s="125">
        <v>35336.21</v>
      </c>
    </row>
    <row r="14" spans="1:3" x14ac:dyDescent="0.2">
      <c r="A14" s="104">
        <v>2.7</v>
      </c>
      <c r="B14" s="92" t="s">
        <v>235</v>
      </c>
      <c r="C14" s="125">
        <v>0</v>
      </c>
    </row>
    <row r="15" spans="1:3" x14ac:dyDescent="0.2">
      <c r="A15" s="104">
        <v>2.8</v>
      </c>
      <c r="B15" s="92" t="s">
        <v>236</v>
      </c>
      <c r="C15" s="125">
        <v>524353.6</v>
      </c>
    </row>
    <row r="16" spans="1:3" x14ac:dyDescent="0.2">
      <c r="A16" s="104">
        <v>2.9</v>
      </c>
      <c r="B16" s="92" t="s">
        <v>238</v>
      </c>
      <c r="C16" s="125">
        <v>0</v>
      </c>
    </row>
    <row r="17" spans="1:3" x14ac:dyDescent="0.2">
      <c r="A17" s="104" t="s">
        <v>544</v>
      </c>
      <c r="B17" s="92" t="s">
        <v>545</v>
      </c>
      <c r="C17" s="125">
        <v>0</v>
      </c>
    </row>
    <row r="18" spans="1:3" x14ac:dyDescent="0.2">
      <c r="A18" s="104" t="s">
        <v>574</v>
      </c>
      <c r="B18" s="92" t="s">
        <v>240</v>
      </c>
      <c r="C18" s="125">
        <v>0</v>
      </c>
    </row>
    <row r="19" spans="1:3" x14ac:dyDescent="0.2">
      <c r="A19" s="104" t="s">
        <v>575</v>
      </c>
      <c r="B19" s="92" t="s">
        <v>546</v>
      </c>
      <c r="C19" s="125">
        <v>13768893.33</v>
      </c>
    </row>
    <row r="20" spans="1:3" x14ac:dyDescent="0.2">
      <c r="A20" s="104" t="s">
        <v>576</v>
      </c>
      <c r="B20" s="92" t="s">
        <v>547</v>
      </c>
      <c r="C20" s="125">
        <v>0</v>
      </c>
    </row>
    <row r="21" spans="1:3" x14ac:dyDescent="0.2">
      <c r="A21" s="104" t="s">
        <v>577</v>
      </c>
      <c r="B21" s="92" t="s">
        <v>548</v>
      </c>
      <c r="C21" s="125">
        <v>0</v>
      </c>
    </row>
    <row r="22" spans="1:3" x14ac:dyDescent="0.2">
      <c r="A22" s="104" t="s">
        <v>549</v>
      </c>
      <c r="B22" s="92" t="s">
        <v>550</v>
      </c>
      <c r="C22" s="125">
        <v>0</v>
      </c>
    </row>
    <row r="23" spans="1:3" x14ac:dyDescent="0.2">
      <c r="A23" s="104" t="s">
        <v>551</v>
      </c>
      <c r="B23" s="92" t="s">
        <v>552</v>
      </c>
      <c r="C23" s="125">
        <v>0</v>
      </c>
    </row>
    <row r="24" spans="1:3" x14ac:dyDescent="0.2">
      <c r="A24" s="104" t="s">
        <v>553</v>
      </c>
      <c r="B24" s="92" t="s">
        <v>554</v>
      </c>
      <c r="C24" s="125">
        <v>0</v>
      </c>
    </row>
    <row r="25" spans="1:3" x14ac:dyDescent="0.2">
      <c r="A25" s="104" t="s">
        <v>555</v>
      </c>
      <c r="B25" s="92" t="s">
        <v>556</v>
      </c>
      <c r="C25" s="125">
        <v>0</v>
      </c>
    </row>
    <row r="26" spans="1:3" x14ac:dyDescent="0.2">
      <c r="A26" s="104" t="s">
        <v>557</v>
      </c>
      <c r="B26" s="92" t="s">
        <v>558</v>
      </c>
      <c r="C26" s="125">
        <v>0</v>
      </c>
    </row>
    <row r="27" spans="1:3" x14ac:dyDescent="0.2">
      <c r="A27" s="104" t="s">
        <v>559</v>
      </c>
      <c r="B27" s="92" t="s">
        <v>560</v>
      </c>
      <c r="C27" s="125">
        <v>0</v>
      </c>
    </row>
    <row r="28" spans="1:3" x14ac:dyDescent="0.2">
      <c r="A28" s="104" t="s">
        <v>561</v>
      </c>
      <c r="B28" s="100" t="s">
        <v>562</v>
      </c>
      <c r="C28" s="125">
        <v>0</v>
      </c>
    </row>
    <row r="29" spans="1:3" x14ac:dyDescent="0.2">
      <c r="A29" s="105"/>
      <c r="B29" s="101"/>
      <c r="C29" s="126"/>
    </row>
    <row r="30" spans="1:3" x14ac:dyDescent="0.2">
      <c r="A30" s="102" t="s">
        <v>563</v>
      </c>
      <c r="B30" s="103"/>
      <c r="C30" s="127">
        <f>SUM(C31:C37)</f>
        <v>2208844.84</v>
      </c>
    </row>
    <row r="31" spans="1:3" x14ac:dyDescent="0.2">
      <c r="A31" s="104" t="s">
        <v>564</v>
      </c>
      <c r="B31" s="92" t="s">
        <v>434</v>
      </c>
      <c r="C31" s="125">
        <v>2208844.84</v>
      </c>
    </row>
    <row r="32" spans="1:3" x14ac:dyDescent="0.2">
      <c r="A32" s="104" t="s">
        <v>565</v>
      </c>
      <c r="B32" s="92" t="s">
        <v>80</v>
      </c>
      <c r="C32" s="125">
        <v>0</v>
      </c>
    </row>
    <row r="33" spans="1:3" x14ac:dyDescent="0.2">
      <c r="A33" s="104" t="s">
        <v>566</v>
      </c>
      <c r="B33" s="92" t="s">
        <v>444</v>
      </c>
      <c r="C33" s="125">
        <v>0</v>
      </c>
    </row>
    <row r="34" spans="1:3" x14ac:dyDescent="0.2">
      <c r="A34" s="104" t="s">
        <v>567</v>
      </c>
      <c r="B34" s="92" t="s">
        <v>568</v>
      </c>
      <c r="C34" s="125">
        <v>0</v>
      </c>
    </row>
    <row r="35" spans="1:3" x14ac:dyDescent="0.2">
      <c r="A35" s="104" t="s">
        <v>569</v>
      </c>
      <c r="B35" s="92" t="s">
        <v>570</v>
      </c>
      <c r="C35" s="125">
        <v>0</v>
      </c>
    </row>
    <row r="36" spans="1:3" x14ac:dyDescent="0.2">
      <c r="A36" s="104" t="s">
        <v>571</v>
      </c>
      <c r="B36" s="92" t="s">
        <v>452</v>
      </c>
      <c r="C36" s="125">
        <v>0</v>
      </c>
    </row>
    <row r="37" spans="1:3" x14ac:dyDescent="0.2">
      <c r="A37" s="104" t="s">
        <v>572</v>
      </c>
      <c r="B37" s="100" t="s">
        <v>573</v>
      </c>
      <c r="C37" s="128">
        <v>0</v>
      </c>
    </row>
    <row r="38" spans="1:3" x14ac:dyDescent="0.2">
      <c r="A38" s="94"/>
      <c r="B38" s="96"/>
      <c r="C38" s="129"/>
    </row>
    <row r="39" spans="1:3" x14ac:dyDescent="0.2">
      <c r="A39" s="97" t="s">
        <v>84</v>
      </c>
      <c r="B39" s="76"/>
      <c r="C39" s="77">
        <f>C5-C7+C30</f>
        <v>50203358.450000003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8" workbookViewId="0">
      <selection activeCell="C36" sqref="C36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35" t="str">
        <f>'Notas a los Edos Financieros'!A1</f>
        <v>JUNTA MUNICIPAL DE AGUA POTABLE Y ALCANTARILLADO DE CORTAZAR, GTO.</v>
      </c>
      <c r="B1" s="151"/>
      <c r="C1" s="151"/>
      <c r="D1" s="151"/>
      <c r="E1" s="151"/>
      <c r="F1" s="151"/>
      <c r="G1" s="50" t="s">
        <v>186</v>
      </c>
      <c r="H1" s="51">
        <f>'Notas a los Edos Financieros'!D1</f>
        <v>2020</v>
      </c>
    </row>
    <row r="2" spans="1:10" ht="18.95" customHeight="1" x14ac:dyDescent="0.2">
      <c r="A2" s="135" t="s">
        <v>495</v>
      </c>
      <c r="B2" s="151"/>
      <c r="C2" s="151"/>
      <c r="D2" s="151"/>
      <c r="E2" s="151"/>
      <c r="F2" s="151"/>
      <c r="G2" s="50" t="s">
        <v>188</v>
      </c>
      <c r="H2" s="51" t="str">
        <f>'Notas a los Edos Financieros'!D2</f>
        <v>Anual</v>
      </c>
    </row>
    <row r="3" spans="1:10" ht="18.95" customHeight="1" x14ac:dyDescent="0.2">
      <c r="A3" s="152" t="str">
        <f>'Notas a los Edos Financieros'!A3</f>
        <v>CORRESPONDIENTE DEL 1 DE ENERO AL 31 DE DICIEMBRE DEL 2020</v>
      </c>
      <c r="B3" s="153"/>
      <c r="C3" s="153"/>
      <c r="D3" s="153"/>
      <c r="E3" s="153"/>
      <c r="F3" s="153"/>
      <c r="G3" s="50" t="s">
        <v>189</v>
      </c>
      <c r="H3" s="51">
        <f>'Notas a los Edos Financieros'!D3</f>
        <v>4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490</v>
      </c>
      <c r="C7" s="55" t="s">
        <v>169</v>
      </c>
      <c r="D7" s="55" t="s">
        <v>491</v>
      </c>
      <c r="E7" s="55" t="s">
        <v>492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67312273</v>
      </c>
      <c r="D36" s="57">
        <v>0</v>
      </c>
      <c r="E36" s="57">
        <v>0</v>
      </c>
      <c r="F36" s="57">
        <f t="shared" ref="F36:F47" si="0">C36+D36+E36</f>
        <v>67312273</v>
      </c>
    </row>
    <row r="37" spans="1:6" x14ac:dyDescent="0.2">
      <c r="A37" s="52">
        <v>8120</v>
      </c>
      <c r="B37" s="52" t="s">
        <v>95</v>
      </c>
      <c r="C37" s="57">
        <v>67312273</v>
      </c>
      <c r="D37" s="57">
        <v>0</v>
      </c>
      <c r="E37" s="57">
        <v>0</v>
      </c>
      <c r="F37" s="57">
        <f t="shared" si="0"/>
        <v>67312273</v>
      </c>
    </row>
    <row r="38" spans="1:6" x14ac:dyDescent="0.2">
      <c r="A38" s="52">
        <v>8130</v>
      </c>
      <c r="B38" s="52" t="s">
        <v>94</v>
      </c>
      <c r="C38" s="57">
        <v>67312273</v>
      </c>
      <c r="D38" s="57">
        <v>9772020.6799999997</v>
      </c>
      <c r="E38" s="57">
        <v>5373605.5800000001</v>
      </c>
      <c r="F38" s="57">
        <f>C38+D38-E38</f>
        <v>71710688.100000009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0</v>
      </c>
      <c r="E39" s="57">
        <v>71710688.099999994</v>
      </c>
      <c r="F39" s="57">
        <f t="shared" si="0"/>
        <v>71710688.099999994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71710688.099999994</v>
      </c>
      <c r="F40" s="57">
        <f t="shared" si="0"/>
        <v>71710688.099999994</v>
      </c>
    </row>
    <row r="41" spans="1:6" x14ac:dyDescent="0.2">
      <c r="A41" s="52">
        <v>8210</v>
      </c>
      <c r="B41" s="52" t="s">
        <v>91</v>
      </c>
      <c r="C41" s="57">
        <v>67312273</v>
      </c>
      <c r="D41" s="57">
        <v>0</v>
      </c>
      <c r="E41" s="57">
        <v>0</v>
      </c>
      <c r="F41" s="57">
        <f t="shared" si="0"/>
        <v>67312273</v>
      </c>
    </row>
    <row r="42" spans="1:6" x14ac:dyDescent="0.2">
      <c r="A42" s="52">
        <v>8220</v>
      </c>
      <c r="B42" s="52" t="s">
        <v>90</v>
      </c>
      <c r="C42" s="57">
        <v>67312273</v>
      </c>
      <c r="D42" s="57">
        <v>0</v>
      </c>
      <c r="E42" s="57">
        <v>0</v>
      </c>
      <c r="F42" s="57">
        <f t="shared" si="0"/>
        <v>67312273</v>
      </c>
    </row>
    <row r="43" spans="1:6" x14ac:dyDescent="0.2">
      <c r="A43" s="52">
        <v>8230</v>
      </c>
      <c r="B43" s="52" t="s">
        <v>89</v>
      </c>
      <c r="C43" s="57">
        <v>67312273</v>
      </c>
      <c r="D43" s="57">
        <v>19386574.620000001</v>
      </c>
      <c r="E43" s="57">
        <v>14988159.52</v>
      </c>
      <c r="F43" s="57">
        <f>C43+D43-E43</f>
        <v>71710688.100000009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0</v>
      </c>
      <c r="E44" s="57">
        <v>0</v>
      </c>
      <c r="F44" s="57">
        <f t="shared" si="0"/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62801654.149999999</v>
      </c>
      <c r="E45" s="57">
        <v>0</v>
      </c>
      <c r="F45" s="57">
        <f t="shared" si="0"/>
        <v>62801654.149999999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62801654.149999999</v>
      </c>
      <c r="E46" s="57">
        <v>0</v>
      </c>
      <c r="F46" s="57">
        <f t="shared" si="0"/>
        <v>62801654.149999999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62328528.829999998</v>
      </c>
      <c r="E47" s="57">
        <v>0</v>
      </c>
      <c r="F47" s="57">
        <f t="shared" si="0"/>
        <v>62328528.829999998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4" t="s">
        <v>50</v>
      </c>
      <c r="C1" s="115"/>
      <c r="D1" s="115"/>
      <c r="E1" s="116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4" t="s">
        <v>34</v>
      </c>
      <c r="B5" s="154"/>
      <c r="C5" s="154"/>
      <c r="D5" s="154"/>
      <c r="E5" s="15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10" t="s">
        <v>601</v>
      </c>
      <c r="B10" s="155" t="s">
        <v>36</v>
      </c>
      <c r="C10" s="155"/>
      <c r="D10" s="155"/>
      <c r="E10" s="155"/>
    </row>
    <row r="11" spans="1:8" s="6" customFormat="1" ht="12.95" customHeight="1" x14ac:dyDescent="0.2">
      <c r="A11" s="111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1" t="s">
        <v>603</v>
      </c>
      <c r="B12" s="155" t="s">
        <v>38</v>
      </c>
      <c r="C12" s="155"/>
      <c r="D12" s="155"/>
      <c r="E12" s="155"/>
    </row>
    <row r="13" spans="1:8" s="6" customFormat="1" ht="26.1" customHeight="1" x14ac:dyDescent="0.2">
      <c r="A13" s="111" t="s">
        <v>604</v>
      </c>
      <c r="B13" s="155" t="s">
        <v>39</v>
      </c>
      <c r="C13" s="155"/>
      <c r="D13" s="155"/>
      <c r="E13" s="15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0" t="s">
        <v>605</v>
      </c>
      <c r="B15" s="9" t="s">
        <v>40</v>
      </c>
    </row>
    <row r="16" spans="1:8" s="6" customFormat="1" ht="12.95" customHeight="1" x14ac:dyDescent="0.2">
      <c r="A16" s="111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12" t="s">
        <v>598</v>
      </c>
    </row>
    <row r="20" spans="1:4" s="6" customFormat="1" ht="12.95" customHeight="1" x14ac:dyDescent="0.2">
      <c r="A20" s="112" t="s">
        <v>599</v>
      </c>
    </row>
    <row r="21" spans="1:4" s="6" customFormat="1" x14ac:dyDescent="0.2">
      <c r="A21" s="8"/>
    </row>
    <row r="22" spans="1:4" s="6" customFormat="1" x14ac:dyDescent="0.2">
      <c r="A22" s="8" t="s">
        <v>524</v>
      </c>
      <c r="B22" s="8"/>
      <c r="C22" s="8"/>
      <c r="D22" s="8"/>
    </row>
    <row r="23" spans="1:4" s="6" customFormat="1" x14ac:dyDescent="0.2">
      <c r="A23" s="8" t="s">
        <v>525</v>
      </c>
      <c r="B23" s="8"/>
      <c r="C23" s="8"/>
      <c r="D23" s="8"/>
    </row>
    <row r="24" spans="1:4" s="6" customFormat="1" x14ac:dyDescent="0.2">
      <c r="A24" s="8" t="s">
        <v>526</v>
      </c>
      <c r="B24" s="8"/>
      <c r="C24" s="8"/>
      <c r="D24" s="8"/>
    </row>
    <row r="25" spans="1:4" s="6" customFormat="1" x14ac:dyDescent="0.2">
      <c r="A25" s="8" t="s">
        <v>527</v>
      </c>
      <c r="B25" s="8"/>
      <c r="C25" s="8"/>
      <c r="D25" s="8"/>
    </row>
    <row r="26" spans="1:4" s="6" customFormat="1" x14ac:dyDescent="0.2">
      <c r="A26" s="8" t="s">
        <v>528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138" zoomScaleNormal="100" workbookViewId="0">
      <selection activeCell="E153" sqref="E153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3" t="str">
        <f>'Notas a los Edos Financieros'!A1</f>
        <v>JUNTA MUNICIPAL DE AGUA POTABLE Y ALCANTARILLADO DE CORTAZAR, GTO.</v>
      </c>
      <c r="B1" s="134"/>
      <c r="C1" s="134"/>
      <c r="D1" s="134"/>
      <c r="E1" s="134"/>
      <c r="F1" s="134"/>
      <c r="G1" s="37" t="s">
        <v>186</v>
      </c>
      <c r="H1" s="48">
        <f>'Notas a los Edos Financieros'!D1</f>
        <v>2020</v>
      </c>
    </row>
    <row r="2" spans="1:8" s="39" customFormat="1" ht="18.95" customHeight="1" x14ac:dyDescent="0.25">
      <c r="A2" s="133" t="s">
        <v>187</v>
      </c>
      <c r="B2" s="134"/>
      <c r="C2" s="134"/>
      <c r="D2" s="134"/>
      <c r="E2" s="134"/>
      <c r="F2" s="134"/>
      <c r="G2" s="37" t="s">
        <v>188</v>
      </c>
      <c r="H2" s="48" t="str">
        <f>'Notas a los Edos Financieros'!D2</f>
        <v>Anual</v>
      </c>
    </row>
    <row r="3" spans="1:8" s="39" customFormat="1" ht="18.95" customHeight="1" x14ac:dyDescent="0.25">
      <c r="A3" s="133" t="str">
        <f>'Notas a los Edos Financieros'!A3</f>
        <v>CORRESPONDIENTE DEL 1 DE ENERO AL 31 DE DICIEMBRE DEL 2020</v>
      </c>
      <c r="B3" s="134"/>
      <c r="C3" s="134"/>
      <c r="D3" s="134"/>
      <c r="E3" s="134"/>
      <c r="F3" s="134"/>
      <c r="G3" s="37" t="s">
        <v>189</v>
      </c>
      <c r="H3" s="48">
        <f>'Notas a los Edos Financieros'!D3</f>
        <v>4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586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1111</v>
      </c>
      <c r="B8" s="43" t="s">
        <v>481</v>
      </c>
      <c r="C8" s="47">
        <v>10000</v>
      </c>
    </row>
    <row r="9" spans="1:8" x14ac:dyDescent="0.2">
      <c r="A9" s="45">
        <v>1113</v>
      </c>
      <c r="B9" s="43" t="s">
        <v>629</v>
      </c>
      <c r="C9" s="47">
        <v>37039554.340000004</v>
      </c>
    </row>
    <row r="10" spans="1:8" x14ac:dyDescent="0.2">
      <c r="A10" s="45">
        <v>1114</v>
      </c>
      <c r="B10" s="43" t="s">
        <v>191</v>
      </c>
      <c r="C10" s="47">
        <v>7988979.3899999997</v>
      </c>
    </row>
    <row r="11" spans="1:8" x14ac:dyDescent="0.2">
      <c r="A11" s="45">
        <v>1115</v>
      </c>
      <c r="B11" s="43" t="s">
        <v>192</v>
      </c>
      <c r="C11" s="47">
        <v>1430819.1</v>
      </c>
    </row>
    <row r="12" spans="1:8" x14ac:dyDescent="0.2">
      <c r="A12" s="45">
        <v>1116</v>
      </c>
      <c r="B12" s="43" t="s">
        <v>630</v>
      </c>
      <c r="C12" s="47">
        <v>206080.6</v>
      </c>
    </row>
    <row r="13" spans="1:8" x14ac:dyDescent="0.2">
      <c r="A13" s="45">
        <v>1121</v>
      </c>
      <c r="B13" s="43" t="s">
        <v>193</v>
      </c>
      <c r="C13" s="47">
        <v>0</v>
      </c>
    </row>
    <row r="14" spans="1:8" x14ac:dyDescent="0.2">
      <c r="A14" s="45">
        <v>1211</v>
      </c>
      <c r="B14" s="43" t="s">
        <v>194</v>
      </c>
      <c r="C14" s="47">
        <v>0</v>
      </c>
    </row>
    <row r="16" spans="1:8" x14ac:dyDescent="0.2">
      <c r="A16" s="42" t="s">
        <v>587</v>
      </c>
      <c r="B16" s="42"/>
      <c r="C16" s="42"/>
      <c r="D16" s="42"/>
      <c r="E16" s="42"/>
      <c r="F16" s="42"/>
      <c r="G16" s="42"/>
      <c r="H16" s="42"/>
    </row>
    <row r="17" spans="1:8" x14ac:dyDescent="0.2">
      <c r="A17" s="44" t="s">
        <v>146</v>
      </c>
      <c r="B17" s="44" t="s">
        <v>143</v>
      </c>
      <c r="C17" s="44" t="s">
        <v>144</v>
      </c>
      <c r="D17" s="44">
        <v>2019</v>
      </c>
      <c r="E17" s="44">
        <v>2018</v>
      </c>
      <c r="F17" s="44">
        <v>2017</v>
      </c>
      <c r="G17" s="44">
        <v>2016</v>
      </c>
      <c r="H17" s="44" t="s">
        <v>176</v>
      </c>
    </row>
    <row r="18" spans="1:8" x14ac:dyDescent="0.2">
      <c r="A18" s="45">
        <v>1122</v>
      </c>
      <c r="B18" s="43" t="s">
        <v>195</v>
      </c>
      <c r="C18" s="47">
        <v>2419588.6800000002</v>
      </c>
      <c r="D18" s="47">
        <v>4849885.95</v>
      </c>
      <c r="E18" s="47">
        <v>4516318.8499999996</v>
      </c>
      <c r="F18" s="47">
        <v>4874638.2300000004</v>
      </c>
      <c r="G18" s="47">
        <v>4108691.21</v>
      </c>
    </row>
    <row r="19" spans="1:8" x14ac:dyDescent="0.2">
      <c r="A19" s="45">
        <v>1124</v>
      </c>
      <c r="B19" s="43" t="s">
        <v>196</v>
      </c>
      <c r="C19" s="47">
        <v>-0.68</v>
      </c>
      <c r="D19" s="47">
        <v>-0.68</v>
      </c>
      <c r="E19" s="47">
        <v>-0.68</v>
      </c>
      <c r="F19" s="47">
        <v>-0.68</v>
      </c>
      <c r="G19" s="47">
        <v>-0.68</v>
      </c>
    </row>
    <row r="21" spans="1:8" x14ac:dyDescent="0.2">
      <c r="A21" s="42" t="s">
        <v>588</v>
      </c>
      <c r="B21" s="42"/>
      <c r="C21" s="42"/>
      <c r="D21" s="42"/>
      <c r="E21" s="42"/>
      <c r="F21" s="42"/>
      <c r="G21" s="42"/>
      <c r="H21" s="42"/>
    </row>
    <row r="22" spans="1:8" x14ac:dyDescent="0.2">
      <c r="A22" s="44" t="s">
        <v>146</v>
      </c>
      <c r="B22" s="44" t="s">
        <v>143</v>
      </c>
      <c r="C22" s="44" t="s">
        <v>144</v>
      </c>
      <c r="D22" s="44" t="s">
        <v>197</v>
      </c>
      <c r="E22" s="44" t="s">
        <v>198</v>
      </c>
      <c r="F22" s="44" t="s">
        <v>199</v>
      </c>
      <c r="G22" s="44" t="s">
        <v>200</v>
      </c>
      <c r="H22" s="44" t="s">
        <v>201</v>
      </c>
    </row>
    <row r="23" spans="1:8" x14ac:dyDescent="0.2">
      <c r="A23" s="45">
        <v>1123</v>
      </c>
      <c r="B23" s="43" t="s">
        <v>202</v>
      </c>
      <c r="C23" s="47">
        <v>-8.85</v>
      </c>
      <c r="D23" s="47">
        <v>-8.85</v>
      </c>
      <c r="E23" s="47">
        <v>0</v>
      </c>
      <c r="F23" s="47">
        <v>0</v>
      </c>
      <c r="G23" s="47">
        <v>0</v>
      </c>
    </row>
    <row r="24" spans="1:8" x14ac:dyDescent="0.2">
      <c r="A24" s="45">
        <v>1125</v>
      </c>
      <c r="B24" s="43" t="s">
        <v>203</v>
      </c>
      <c r="C24" s="47">
        <v>17000</v>
      </c>
      <c r="D24" s="47">
        <v>17000</v>
      </c>
      <c r="E24" s="47">
        <v>0</v>
      </c>
      <c r="F24" s="47">
        <v>0</v>
      </c>
      <c r="G24" s="47">
        <v>0</v>
      </c>
    </row>
    <row r="25" spans="1:8" x14ac:dyDescent="0.2">
      <c r="A25" s="45">
        <v>1126</v>
      </c>
      <c r="B25" s="43" t="s">
        <v>606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1129</v>
      </c>
      <c r="B26" s="43" t="s">
        <v>607</v>
      </c>
      <c r="C26" s="47">
        <v>172744.28</v>
      </c>
      <c r="D26" s="47">
        <v>172744.28</v>
      </c>
      <c r="E26" s="47">
        <v>0</v>
      </c>
      <c r="F26" s="47">
        <v>0</v>
      </c>
      <c r="G26" s="47">
        <v>0</v>
      </c>
    </row>
    <row r="27" spans="1:8" x14ac:dyDescent="0.2">
      <c r="A27" s="45">
        <v>1131</v>
      </c>
      <c r="B27" s="43" t="s">
        <v>204</v>
      </c>
      <c r="C27" s="47">
        <v>0.18</v>
      </c>
      <c r="D27" s="47">
        <v>0.18</v>
      </c>
      <c r="E27" s="47">
        <v>0</v>
      </c>
      <c r="F27" s="47">
        <v>0</v>
      </c>
      <c r="G27" s="47">
        <v>0</v>
      </c>
    </row>
    <row r="28" spans="1:8" x14ac:dyDescent="0.2">
      <c r="A28" s="45">
        <v>1132</v>
      </c>
      <c r="B28" s="43" t="s">
        <v>205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8" x14ac:dyDescent="0.2">
      <c r="A29" s="45">
        <v>1133</v>
      </c>
      <c r="B29" s="43" t="s">
        <v>206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8" x14ac:dyDescent="0.2">
      <c r="A30" s="45">
        <v>1134</v>
      </c>
      <c r="B30" s="43" t="s">
        <v>207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8" x14ac:dyDescent="0.2">
      <c r="A31" s="45">
        <v>1139</v>
      </c>
      <c r="B31" s="43" t="s">
        <v>208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3" spans="1:8" x14ac:dyDescent="0.2">
      <c r="A33" s="42" t="s">
        <v>611</v>
      </c>
      <c r="B33" s="42"/>
      <c r="C33" s="42"/>
      <c r="D33" s="42"/>
      <c r="E33" s="42"/>
      <c r="F33" s="42"/>
      <c r="G33" s="42"/>
      <c r="H33" s="42"/>
    </row>
    <row r="34" spans="1:8" x14ac:dyDescent="0.2">
      <c r="A34" s="44" t="s">
        <v>146</v>
      </c>
      <c r="B34" s="44" t="s">
        <v>143</v>
      </c>
      <c r="C34" s="44" t="s">
        <v>144</v>
      </c>
      <c r="D34" s="44" t="s">
        <v>155</v>
      </c>
      <c r="E34" s="44" t="s">
        <v>154</v>
      </c>
      <c r="F34" s="44" t="s">
        <v>209</v>
      </c>
      <c r="G34" s="44" t="s">
        <v>157</v>
      </c>
      <c r="H34" s="44"/>
    </row>
    <row r="35" spans="1:8" x14ac:dyDescent="0.2">
      <c r="A35" s="45">
        <v>1140</v>
      </c>
      <c r="B35" s="43" t="s">
        <v>210</v>
      </c>
      <c r="C35" s="47">
        <f>SUM(C36:C40)</f>
        <v>0</v>
      </c>
    </row>
    <row r="36" spans="1:8" x14ac:dyDescent="0.2">
      <c r="A36" s="45">
        <v>1141</v>
      </c>
      <c r="B36" s="43" t="s">
        <v>211</v>
      </c>
      <c r="C36" s="47">
        <v>0</v>
      </c>
    </row>
    <row r="37" spans="1:8" x14ac:dyDescent="0.2">
      <c r="A37" s="45">
        <v>1142</v>
      </c>
      <c r="B37" s="43" t="s">
        <v>212</v>
      </c>
      <c r="C37" s="47">
        <v>0</v>
      </c>
    </row>
    <row r="38" spans="1:8" x14ac:dyDescent="0.2">
      <c r="A38" s="45">
        <v>1143</v>
      </c>
      <c r="B38" s="43" t="s">
        <v>213</v>
      </c>
      <c r="C38" s="47">
        <v>0</v>
      </c>
    </row>
    <row r="39" spans="1:8" x14ac:dyDescent="0.2">
      <c r="A39" s="45">
        <v>1144</v>
      </c>
      <c r="B39" s="43" t="s">
        <v>214</v>
      </c>
      <c r="C39" s="47">
        <v>0</v>
      </c>
    </row>
    <row r="40" spans="1:8" x14ac:dyDescent="0.2">
      <c r="A40" s="45">
        <v>1145</v>
      </c>
      <c r="B40" s="43" t="s">
        <v>215</v>
      </c>
      <c r="C40" s="47">
        <v>0</v>
      </c>
    </row>
    <row r="42" spans="1:8" x14ac:dyDescent="0.2">
      <c r="A42" s="42" t="s">
        <v>589</v>
      </c>
      <c r="B42" s="42"/>
      <c r="C42" s="42"/>
      <c r="D42" s="42"/>
      <c r="E42" s="42"/>
      <c r="F42" s="42"/>
      <c r="G42" s="42"/>
      <c r="H42" s="42"/>
    </row>
    <row r="43" spans="1:8" x14ac:dyDescent="0.2">
      <c r="A43" s="44" t="s">
        <v>146</v>
      </c>
      <c r="B43" s="44" t="s">
        <v>143</v>
      </c>
      <c r="C43" s="44" t="s">
        <v>144</v>
      </c>
      <c r="D43" s="44" t="s">
        <v>153</v>
      </c>
      <c r="E43" s="44" t="s">
        <v>156</v>
      </c>
      <c r="F43" s="44" t="s">
        <v>216</v>
      </c>
      <c r="G43" s="44"/>
      <c r="H43" s="44"/>
    </row>
    <row r="44" spans="1:8" x14ac:dyDescent="0.2">
      <c r="A44" s="45">
        <v>1150</v>
      </c>
      <c r="B44" s="43" t="s">
        <v>217</v>
      </c>
      <c r="C44" s="47">
        <f>C45</f>
        <v>1132258.25</v>
      </c>
    </row>
    <row r="45" spans="1:8" x14ac:dyDescent="0.2">
      <c r="A45" s="45">
        <v>1151</v>
      </c>
      <c r="B45" s="43" t="s">
        <v>218</v>
      </c>
      <c r="C45" s="47">
        <v>1132258.25</v>
      </c>
    </row>
    <row r="47" spans="1:8" x14ac:dyDescent="0.2">
      <c r="A47" s="42" t="s">
        <v>590</v>
      </c>
      <c r="B47" s="42"/>
      <c r="C47" s="42"/>
      <c r="D47" s="42"/>
      <c r="E47" s="42"/>
      <c r="F47" s="42"/>
      <c r="G47" s="42"/>
      <c r="H47" s="42"/>
    </row>
    <row r="48" spans="1:8" x14ac:dyDescent="0.2">
      <c r="A48" s="44" t="s">
        <v>146</v>
      </c>
      <c r="B48" s="44" t="s">
        <v>143</v>
      </c>
      <c r="C48" s="44" t="s">
        <v>144</v>
      </c>
      <c r="D48" s="44" t="s">
        <v>145</v>
      </c>
      <c r="E48" s="44" t="s">
        <v>201</v>
      </c>
      <c r="F48" s="44"/>
      <c r="G48" s="44"/>
      <c r="H48" s="44"/>
    </row>
    <row r="49" spans="1:9" x14ac:dyDescent="0.2">
      <c r="A49" s="45">
        <v>1213</v>
      </c>
      <c r="B49" s="43" t="s">
        <v>219</v>
      </c>
      <c r="C49" s="47">
        <v>0</v>
      </c>
    </row>
    <row r="51" spans="1:9" x14ac:dyDescent="0.2">
      <c r="A51" s="42" t="s">
        <v>591</v>
      </c>
      <c r="B51" s="42"/>
      <c r="C51" s="42"/>
      <c r="D51" s="42"/>
      <c r="E51" s="42"/>
      <c r="F51" s="42"/>
      <c r="G51" s="42"/>
      <c r="H51" s="42"/>
    </row>
    <row r="52" spans="1:9" x14ac:dyDescent="0.2">
      <c r="A52" s="44" t="s">
        <v>146</v>
      </c>
      <c r="B52" s="44" t="s">
        <v>143</v>
      </c>
      <c r="C52" s="44" t="s">
        <v>144</v>
      </c>
      <c r="D52" s="44"/>
      <c r="E52" s="44"/>
      <c r="F52" s="44"/>
      <c r="G52" s="44"/>
      <c r="H52" s="44"/>
    </row>
    <row r="53" spans="1:9" x14ac:dyDescent="0.2">
      <c r="A53" s="45">
        <v>1214</v>
      </c>
      <c r="B53" s="43" t="s">
        <v>220</v>
      </c>
      <c r="C53" s="47">
        <v>0</v>
      </c>
    </row>
    <row r="55" spans="1:9" x14ac:dyDescent="0.2">
      <c r="A55" s="42" t="s">
        <v>592</v>
      </c>
      <c r="B55" s="42"/>
      <c r="C55" s="42"/>
      <c r="D55" s="42"/>
      <c r="E55" s="42"/>
      <c r="F55" s="42"/>
      <c r="G55" s="42"/>
      <c r="H55" s="42"/>
      <c r="I55" s="42"/>
    </row>
    <row r="56" spans="1:9" x14ac:dyDescent="0.2">
      <c r="A56" s="44" t="s">
        <v>146</v>
      </c>
      <c r="B56" s="44" t="s">
        <v>143</v>
      </c>
      <c r="C56" s="44" t="s">
        <v>144</v>
      </c>
      <c r="D56" s="44" t="s">
        <v>158</v>
      </c>
      <c r="E56" s="44" t="s">
        <v>159</v>
      </c>
      <c r="F56" s="44" t="s">
        <v>153</v>
      </c>
      <c r="G56" s="44" t="s">
        <v>221</v>
      </c>
      <c r="H56" s="44" t="s">
        <v>160</v>
      </c>
      <c r="I56" s="44" t="s">
        <v>631</v>
      </c>
    </row>
    <row r="57" spans="1:9" x14ac:dyDescent="0.2">
      <c r="A57" s="45">
        <v>1230</v>
      </c>
      <c r="B57" s="43" t="s">
        <v>222</v>
      </c>
      <c r="C57" s="47">
        <f>SUM(C58:C64)</f>
        <v>127726718.03000002</v>
      </c>
      <c r="D57" s="47">
        <f>SUM(D58:D64)</f>
        <v>0</v>
      </c>
      <c r="E57" s="47">
        <f>SUM(E58:E64)</f>
        <v>-28283048</v>
      </c>
    </row>
    <row r="58" spans="1:9" x14ac:dyDescent="0.2">
      <c r="A58" s="45">
        <v>1231</v>
      </c>
      <c r="B58" s="43" t="s">
        <v>223</v>
      </c>
      <c r="C58" s="47">
        <v>2518030.17</v>
      </c>
      <c r="D58" s="47">
        <v>0</v>
      </c>
      <c r="E58" s="47">
        <v>0</v>
      </c>
    </row>
    <row r="59" spans="1:9" x14ac:dyDescent="0.2">
      <c r="A59" s="45">
        <v>1232</v>
      </c>
      <c r="B59" s="43" t="s">
        <v>224</v>
      </c>
      <c r="C59" s="47">
        <v>0</v>
      </c>
      <c r="D59" s="47">
        <v>0</v>
      </c>
      <c r="E59" s="47">
        <v>0</v>
      </c>
    </row>
    <row r="60" spans="1:9" x14ac:dyDescent="0.2">
      <c r="A60" s="45">
        <v>1233</v>
      </c>
      <c r="B60" s="43" t="s">
        <v>225</v>
      </c>
      <c r="C60" s="47">
        <v>3342729.2</v>
      </c>
      <c r="D60" s="47">
        <v>0</v>
      </c>
      <c r="E60" s="47">
        <v>-1768100.91</v>
      </c>
    </row>
    <row r="61" spans="1:9" x14ac:dyDescent="0.2">
      <c r="A61" s="45">
        <v>1234</v>
      </c>
      <c r="B61" s="43" t="s">
        <v>226</v>
      </c>
      <c r="C61" s="47">
        <v>93577173.790000007</v>
      </c>
      <c r="D61" s="47">
        <v>0</v>
      </c>
      <c r="E61" s="47">
        <v>-26514947.09</v>
      </c>
    </row>
    <row r="62" spans="1:9" x14ac:dyDescent="0.2">
      <c r="A62" s="45">
        <v>1235</v>
      </c>
      <c r="B62" s="43" t="s">
        <v>227</v>
      </c>
      <c r="C62" s="47">
        <v>28288784.870000001</v>
      </c>
      <c r="D62" s="47">
        <v>0</v>
      </c>
      <c r="E62" s="47">
        <v>0</v>
      </c>
    </row>
    <row r="63" spans="1:9" x14ac:dyDescent="0.2">
      <c r="A63" s="45">
        <v>1236</v>
      </c>
      <c r="B63" s="43" t="s">
        <v>228</v>
      </c>
      <c r="C63" s="47">
        <v>0</v>
      </c>
      <c r="D63" s="47">
        <v>0</v>
      </c>
      <c r="E63" s="47">
        <v>0</v>
      </c>
    </row>
    <row r="64" spans="1:9" x14ac:dyDescent="0.2">
      <c r="A64" s="45">
        <v>1239</v>
      </c>
      <c r="B64" s="43" t="s">
        <v>229</v>
      </c>
      <c r="C64" s="47">
        <v>0</v>
      </c>
      <c r="D64" s="47">
        <v>0</v>
      </c>
      <c r="E64" s="47">
        <v>0</v>
      </c>
    </row>
    <row r="65" spans="1:9" x14ac:dyDescent="0.2">
      <c r="A65" s="45">
        <v>1240</v>
      </c>
      <c r="B65" s="43" t="s">
        <v>230</v>
      </c>
      <c r="C65" s="47">
        <f>SUM(C66:C73)</f>
        <v>17344114.07</v>
      </c>
      <c r="D65" s="47">
        <f t="shared" ref="D65:E65" si="0">SUM(D66:D73)</f>
        <v>2110130.88</v>
      </c>
      <c r="E65" s="47">
        <f t="shared" si="0"/>
        <v>-13230339.09</v>
      </c>
    </row>
    <row r="66" spans="1:9" x14ac:dyDescent="0.2">
      <c r="A66" s="45">
        <v>1241</v>
      </c>
      <c r="B66" s="43" t="s">
        <v>231</v>
      </c>
      <c r="C66" s="47">
        <v>2663812.16</v>
      </c>
      <c r="D66" s="47">
        <v>185295.52</v>
      </c>
      <c r="E66" s="47">
        <v>-2720128.15</v>
      </c>
    </row>
    <row r="67" spans="1:9" x14ac:dyDescent="0.2">
      <c r="A67" s="45">
        <v>1242</v>
      </c>
      <c r="B67" s="43" t="s">
        <v>232</v>
      </c>
      <c r="C67" s="47">
        <v>236778.98</v>
      </c>
      <c r="D67" s="47">
        <v>21999.200000000001</v>
      </c>
      <c r="E67" s="47">
        <v>-75479.539999999994</v>
      </c>
    </row>
    <row r="68" spans="1:9" x14ac:dyDescent="0.2">
      <c r="A68" s="45">
        <v>1243</v>
      </c>
      <c r="B68" s="43" t="s">
        <v>233</v>
      </c>
      <c r="C68" s="47">
        <v>261697.59</v>
      </c>
      <c r="D68" s="47">
        <v>42450.42</v>
      </c>
      <c r="E68" s="47">
        <v>-45055.01</v>
      </c>
    </row>
    <row r="69" spans="1:9" x14ac:dyDescent="0.2">
      <c r="A69" s="45">
        <v>1244</v>
      </c>
      <c r="B69" s="43" t="s">
        <v>234</v>
      </c>
      <c r="C69" s="47">
        <v>8771946.1099999994</v>
      </c>
      <c r="D69" s="47">
        <v>1694152.55</v>
      </c>
      <c r="E69" s="47">
        <v>-7655239.4299999997</v>
      </c>
    </row>
    <row r="70" spans="1:9" x14ac:dyDescent="0.2">
      <c r="A70" s="45">
        <v>1245</v>
      </c>
      <c r="B70" s="43" t="s">
        <v>235</v>
      </c>
      <c r="C70" s="47">
        <v>0</v>
      </c>
      <c r="D70" s="47">
        <v>0</v>
      </c>
      <c r="E70" s="47">
        <v>0</v>
      </c>
    </row>
    <row r="71" spans="1:9" x14ac:dyDescent="0.2">
      <c r="A71" s="45">
        <v>1246</v>
      </c>
      <c r="B71" s="43" t="s">
        <v>236</v>
      </c>
      <c r="C71" s="47">
        <v>5409879.2300000004</v>
      </c>
      <c r="D71" s="47">
        <v>166233.19</v>
      </c>
      <c r="E71" s="47">
        <v>-2734436.96</v>
      </c>
    </row>
    <row r="72" spans="1:9" x14ac:dyDescent="0.2">
      <c r="A72" s="45">
        <v>1247</v>
      </c>
      <c r="B72" s="43" t="s">
        <v>237</v>
      </c>
      <c r="C72" s="47">
        <v>0</v>
      </c>
      <c r="D72" s="47">
        <v>0</v>
      </c>
      <c r="E72" s="47">
        <v>0</v>
      </c>
    </row>
    <row r="73" spans="1:9" x14ac:dyDescent="0.2">
      <c r="A73" s="45">
        <v>1248</v>
      </c>
      <c r="B73" s="43" t="s">
        <v>238</v>
      </c>
      <c r="C73" s="47">
        <v>0</v>
      </c>
      <c r="D73" s="47">
        <v>0</v>
      </c>
      <c r="E73" s="47">
        <v>0</v>
      </c>
    </row>
    <row r="75" spans="1:9" x14ac:dyDescent="0.2">
      <c r="A75" s="42" t="s">
        <v>593</v>
      </c>
      <c r="B75" s="42"/>
      <c r="C75" s="42"/>
      <c r="D75" s="42"/>
      <c r="E75" s="42"/>
      <c r="F75" s="42"/>
      <c r="G75" s="42"/>
      <c r="H75" s="42"/>
      <c r="I75" s="42"/>
    </row>
    <row r="76" spans="1:9" x14ac:dyDescent="0.2">
      <c r="A76" s="44" t="s">
        <v>146</v>
      </c>
      <c r="B76" s="44" t="s">
        <v>143</v>
      </c>
      <c r="C76" s="44" t="s">
        <v>144</v>
      </c>
      <c r="D76" s="44" t="s">
        <v>161</v>
      </c>
      <c r="E76" s="44" t="s">
        <v>239</v>
      </c>
      <c r="F76" s="44" t="s">
        <v>153</v>
      </c>
      <c r="G76" s="44" t="s">
        <v>221</v>
      </c>
      <c r="H76" s="44" t="s">
        <v>160</v>
      </c>
      <c r="I76" s="44" t="s">
        <v>631</v>
      </c>
    </row>
    <row r="77" spans="1:9" x14ac:dyDescent="0.2">
      <c r="A77" s="45">
        <v>1250</v>
      </c>
      <c r="B77" s="43" t="s">
        <v>240</v>
      </c>
      <c r="C77" s="47">
        <f>SUM(C78:C82)</f>
        <v>8308371.4500000002</v>
      </c>
      <c r="D77" s="47">
        <f>SUM(D78:D82)</f>
        <v>4801.84</v>
      </c>
      <c r="E77" s="47">
        <f>SUM(E78:E82)</f>
        <v>-5414745.3899999997</v>
      </c>
    </row>
    <row r="78" spans="1:9" x14ac:dyDescent="0.2">
      <c r="A78" s="45">
        <v>1251</v>
      </c>
      <c r="B78" s="43" t="s">
        <v>241</v>
      </c>
      <c r="C78" s="47">
        <v>48018.41</v>
      </c>
      <c r="D78" s="47">
        <v>4801.84</v>
      </c>
      <c r="E78" s="47">
        <v>-12670.84</v>
      </c>
    </row>
    <row r="79" spans="1:9" x14ac:dyDescent="0.2">
      <c r="A79" s="45">
        <v>1252</v>
      </c>
      <c r="B79" s="43" t="s">
        <v>242</v>
      </c>
      <c r="C79" s="47">
        <v>0</v>
      </c>
      <c r="D79" s="47">
        <v>0</v>
      </c>
      <c r="E79" s="47">
        <v>0</v>
      </c>
    </row>
    <row r="80" spans="1:9" x14ac:dyDescent="0.2">
      <c r="A80" s="45">
        <v>1253</v>
      </c>
      <c r="B80" s="43" t="s">
        <v>243</v>
      </c>
      <c r="C80" s="47">
        <v>8037688</v>
      </c>
      <c r="D80" s="47">
        <v>0</v>
      </c>
      <c r="E80" s="47">
        <v>-5323917.25</v>
      </c>
    </row>
    <row r="81" spans="1:8" x14ac:dyDescent="0.2">
      <c r="A81" s="45">
        <v>1254</v>
      </c>
      <c r="B81" s="43" t="s">
        <v>244</v>
      </c>
      <c r="C81" s="47">
        <v>222665.04</v>
      </c>
      <c r="D81" s="47">
        <v>0</v>
      </c>
      <c r="E81" s="47">
        <v>-78157.3</v>
      </c>
    </row>
    <row r="82" spans="1:8" x14ac:dyDescent="0.2">
      <c r="A82" s="45">
        <v>1259</v>
      </c>
      <c r="B82" s="43" t="s">
        <v>245</v>
      </c>
      <c r="C82" s="47">
        <v>0</v>
      </c>
      <c r="D82" s="47">
        <v>0</v>
      </c>
      <c r="E82" s="47">
        <v>0</v>
      </c>
    </row>
    <row r="83" spans="1:8" x14ac:dyDescent="0.2">
      <c r="A83" s="45">
        <v>1270</v>
      </c>
      <c r="B83" s="43" t="s">
        <v>246</v>
      </c>
      <c r="C83" s="47">
        <f>SUM(C84:C89)</f>
        <v>339114.27</v>
      </c>
      <c r="D83" s="47">
        <f>SUM(D84:D89)</f>
        <v>0</v>
      </c>
      <c r="E83" s="47">
        <f>SUM(E84:E89)</f>
        <v>339114.27</v>
      </c>
    </row>
    <row r="84" spans="1:8" x14ac:dyDescent="0.2">
      <c r="A84" s="45">
        <v>1271</v>
      </c>
      <c r="B84" s="43" t="s">
        <v>247</v>
      </c>
      <c r="C84" s="47">
        <v>0</v>
      </c>
      <c r="D84" s="47">
        <v>0</v>
      </c>
      <c r="E84" s="47">
        <v>0</v>
      </c>
    </row>
    <row r="85" spans="1:8" x14ac:dyDescent="0.2">
      <c r="A85" s="45">
        <v>1272</v>
      </c>
      <c r="B85" s="43" t="s">
        <v>248</v>
      </c>
      <c r="C85" s="47">
        <v>0</v>
      </c>
      <c r="D85" s="47">
        <v>0</v>
      </c>
      <c r="E85" s="47">
        <v>0</v>
      </c>
    </row>
    <row r="86" spans="1:8" x14ac:dyDescent="0.2">
      <c r="A86" s="45">
        <v>1273</v>
      </c>
      <c r="B86" s="43" t="s">
        <v>249</v>
      </c>
      <c r="C86" s="47">
        <v>339114.27</v>
      </c>
      <c r="D86" s="47">
        <v>0</v>
      </c>
      <c r="E86" s="47">
        <v>339114.27</v>
      </c>
    </row>
    <row r="87" spans="1:8" x14ac:dyDescent="0.2">
      <c r="A87" s="45">
        <v>1274</v>
      </c>
      <c r="B87" s="43" t="s">
        <v>250</v>
      </c>
      <c r="C87" s="47">
        <v>0</v>
      </c>
      <c r="D87" s="47">
        <v>0</v>
      </c>
      <c r="E87" s="47">
        <v>0</v>
      </c>
    </row>
    <row r="88" spans="1:8" x14ac:dyDescent="0.2">
      <c r="A88" s="45">
        <v>1275</v>
      </c>
      <c r="B88" s="43" t="s">
        <v>251</v>
      </c>
      <c r="C88" s="47">
        <v>0</v>
      </c>
      <c r="D88" s="47">
        <v>0</v>
      </c>
      <c r="E88" s="47">
        <v>0</v>
      </c>
    </row>
    <row r="89" spans="1:8" x14ac:dyDescent="0.2">
      <c r="A89" s="45">
        <v>1279</v>
      </c>
      <c r="B89" s="43" t="s">
        <v>252</v>
      </c>
      <c r="C89" s="47">
        <v>0</v>
      </c>
      <c r="D89" s="47">
        <v>0</v>
      </c>
      <c r="E89" s="47">
        <v>0</v>
      </c>
    </row>
    <row r="91" spans="1:8" x14ac:dyDescent="0.2">
      <c r="A91" s="42" t="s">
        <v>594</v>
      </c>
      <c r="B91" s="42"/>
      <c r="C91" s="42"/>
      <c r="D91" s="42"/>
      <c r="E91" s="42"/>
      <c r="F91" s="42"/>
      <c r="G91" s="42"/>
      <c r="H91" s="42"/>
    </row>
    <row r="92" spans="1:8" x14ac:dyDescent="0.2">
      <c r="A92" s="44" t="s">
        <v>146</v>
      </c>
      <c r="B92" s="44" t="s">
        <v>143</v>
      </c>
      <c r="C92" s="44" t="s">
        <v>144</v>
      </c>
      <c r="D92" s="44" t="s">
        <v>253</v>
      </c>
      <c r="E92" s="44"/>
      <c r="F92" s="44"/>
      <c r="G92" s="44"/>
      <c r="H92" s="44"/>
    </row>
    <row r="93" spans="1:8" x14ac:dyDescent="0.2">
      <c r="A93" s="45">
        <v>1160</v>
      </c>
      <c r="B93" s="43" t="s">
        <v>254</v>
      </c>
      <c r="C93" s="47">
        <f>SUM(C94:C95)</f>
        <v>0</v>
      </c>
    </row>
    <row r="94" spans="1:8" x14ac:dyDescent="0.2">
      <c r="A94" s="45">
        <v>1161</v>
      </c>
      <c r="B94" s="43" t="s">
        <v>255</v>
      </c>
      <c r="C94" s="47">
        <v>0</v>
      </c>
    </row>
    <row r="95" spans="1:8" x14ac:dyDescent="0.2">
      <c r="A95" s="45">
        <v>1162</v>
      </c>
      <c r="B95" s="43" t="s">
        <v>256</v>
      </c>
      <c r="C95" s="47">
        <v>0</v>
      </c>
    </row>
    <row r="97" spans="1:8" x14ac:dyDescent="0.2">
      <c r="A97" s="42" t="s">
        <v>622</v>
      </c>
      <c r="B97" s="42"/>
      <c r="C97" s="42"/>
      <c r="D97" s="42"/>
      <c r="E97" s="42"/>
      <c r="F97" s="42"/>
      <c r="G97" s="42"/>
      <c r="H97" s="42"/>
    </row>
    <row r="98" spans="1:8" x14ac:dyDescent="0.2">
      <c r="A98" s="44" t="s">
        <v>146</v>
      </c>
      <c r="B98" s="44" t="s">
        <v>143</v>
      </c>
      <c r="C98" s="44" t="s">
        <v>144</v>
      </c>
      <c r="D98" s="44" t="s">
        <v>201</v>
      </c>
      <c r="E98" s="44"/>
      <c r="F98" s="44"/>
      <c r="G98" s="44"/>
      <c r="H98" s="44"/>
    </row>
    <row r="99" spans="1:8" x14ac:dyDescent="0.2">
      <c r="A99" s="45">
        <v>1190</v>
      </c>
      <c r="B99" s="43" t="s">
        <v>623</v>
      </c>
      <c r="C99" s="47">
        <f>SUM(C100:C103)</f>
        <v>0</v>
      </c>
    </row>
    <row r="100" spans="1:8" x14ac:dyDescent="0.2">
      <c r="A100" s="45">
        <v>1191</v>
      </c>
      <c r="B100" s="43" t="s">
        <v>624</v>
      </c>
      <c r="C100" s="47">
        <v>0</v>
      </c>
    </row>
    <row r="101" spans="1:8" x14ac:dyDescent="0.2">
      <c r="A101" s="45">
        <v>1192</v>
      </c>
      <c r="B101" s="43" t="s">
        <v>625</v>
      </c>
      <c r="C101" s="47">
        <v>0</v>
      </c>
    </row>
    <row r="102" spans="1:8" x14ac:dyDescent="0.2">
      <c r="A102" s="45">
        <v>1193</v>
      </c>
      <c r="B102" s="43" t="s">
        <v>626</v>
      </c>
      <c r="C102" s="47">
        <v>0</v>
      </c>
    </row>
    <row r="103" spans="1:8" x14ac:dyDescent="0.2">
      <c r="A103" s="45">
        <v>1194</v>
      </c>
      <c r="B103" s="43" t="s">
        <v>627</v>
      </c>
      <c r="C103" s="47">
        <v>0</v>
      </c>
    </row>
    <row r="104" spans="1:8" x14ac:dyDescent="0.2">
      <c r="A104" s="45"/>
      <c r="C104" s="47"/>
    </row>
    <row r="105" spans="1:8" x14ac:dyDescent="0.2">
      <c r="A105" s="44" t="s">
        <v>146</v>
      </c>
      <c r="B105" s="44" t="s">
        <v>143</v>
      </c>
      <c r="C105" s="44" t="s">
        <v>144</v>
      </c>
      <c r="D105" s="44" t="s">
        <v>201</v>
      </c>
      <c r="E105" s="44"/>
      <c r="F105" s="44"/>
      <c r="G105" s="44"/>
      <c r="H105" s="44"/>
    </row>
    <row r="106" spans="1:8" x14ac:dyDescent="0.2">
      <c r="A106" s="45">
        <v>1290</v>
      </c>
      <c r="B106" s="43" t="s">
        <v>257</v>
      </c>
      <c r="C106" s="47">
        <f>SUM(C107:C109)</f>
        <v>0</v>
      </c>
    </row>
    <row r="107" spans="1:8" x14ac:dyDescent="0.2">
      <c r="A107" s="45">
        <v>1291</v>
      </c>
      <c r="B107" s="43" t="s">
        <v>258</v>
      </c>
      <c r="C107" s="47">
        <v>0</v>
      </c>
    </row>
    <row r="108" spans="1:8" x14ac:dyDescent="0.2">
      <c r="A108" s="45">
        <v>1292</v>
      </c>
      <c r="B108" s="43" t="s">
        <v>259</v>
      </c>
      <c r="C108" s="47">
        <v>0</v>
      </c>
    </row>
    <row r="109" spans="1:8" x14ac:dyDescent="0.2">
      <c r="A109" s="45">
        <v>1293</v>
      </c>
      <c r="B109" s="43" t="s">
        <v>260</v>
      </c>
      <c r="C109" s="47">
        <v>0</v>
      </c>
    </row>
    <row r="111" spans="1:8" x14ac:dyDescent="0.2">
      <c r="A111" s="42" t="s">
        <v>595</v>
      </c>
      <c r="B111" s="42"/>
      <c r="C111" s="42"/>
      <c r="D111" s="42"/>
      <c r="E111" s="42"/>
      <c r="F111" s="42"/>
      <c r="G111" s="42"/>
      <c r="H111" s="42"/>
    </row>
    <row r="112" spans="1:8" x14ac:dyDescent="0.2">
      <c r="A112" s="44" t="s">
        <v>146</v>
      </c>
      <c r="B112" s="44" t="s">
        <v>143</v>
      </c>
      <c r="C112" s="44" t="s">
        <v>144</v>
      </c>
      <c r="D112" s="44" t="s">
        <v>197</v>
      </c>
      <c r="E112" s="44" t="s">
        <v>198</v>
      </c>
      <c r="F112" s="44" t="s">
        <v>199</v>
      </c>
      <c r="G112" s="44" t="s">
        <v>261</v>
      </c>
      <c r="H112" s="44" t="s">
        <v>262</v>
      </c>
    </row>
    <row r="113" spans="1:8" x14ac:dyDescent="0.2">
      <c r="A113" s="45">
        <v>2110</v>
      </c>
      <c r="B113" s="43" t="s">
        <v>263</v>
      </c>
      <c r="C113" s="47">
        <f>SUM(C114:C122)</f>
        <v>1343019.56</v>
      </c>
      <c r="D113" s="47">
        <f>SUM(D114:D122)</f>
        <v>1343019.56</v>
      </c>
      <c r="E113" s="47">
        <f>SUM(E114:E122)</f>
        <v>0</v>
      </c>
      <c r="F113" s="47">
        <f>SUM(F114:F122)</f>
        <v>0</v>
      </c>
      <c r="G113" s="47">
        <f>SUM(G114:G122)</f>
        <v>0</v>
      </c>
    </row>
    <row r="114" spans="1:8" x14ac:dyDescent="0.2">
      <c r="A114" s="45">
        <v>2111</v>
      </c>
      <c r="B114" s="43" t="s">
        <v>264</v>
      </c>
      <c r="C114" s="47">
        <v>472275.94</v>
      </c>
      <c r="D114" s="47">
        <f>C114</f>
        <v>472275.94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2112</v>
      </c>
      <c r="B115" s="43" t="s">
        <v>265</v>
      </c>
      <c r="C115" s="47">
        <v>43811.68</v>
      </c>
      <c r="D115" s="47">
        <f t="shared" ref="D115:D122" si="1">C115</f>
        <v>43811.68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2113</v>
      </c>
      <c r="B116" s="43" t="s">
        <v>266</v>
      </c>
      <c r="C116" s="47">
        <v>54790.59</v>
      </c>
      <c r="D116" s="47">
        <f t="shared" si="1"/>
        <v>54790.59</v>
      </c>
      <c r="E116" s="47">
        <v>0</v>
      </c>
      <c r="F116" s="47">
        <v>0</v>
      </c>
      <c r="G116" s="47">
        <v>0</v>
      </c>
    </row>
    <row r="117" spans="1:8" x14ac:dyDescent="0.2">
      <c r="A117" s="45">
        <v>2114</v>
      </c>
      <c r="B117" s="43" t="s">
        <v>267</v>
      </c>
      <c r="C117" s="47">
        <v>0</v>
      </c>
      <c r="D117" s="47">
        <f t="shared" si="1"/>
        <v>0</v>
      </c>
      <c r="E117" s="47">
        <v>0</v>
      </c>
      <c r="F117" s="47">
        <v>0</v>
      </c>
      <c r="G117" s="47">
        <v>0</v>
      </c>
    </row>
    <row r="118" spans="1:8" x14ac:dyDescent="0.2">
      <c r="A118" s="45">
        <v>2115</v>
      </c>
      <c r="B118" s="43" t="s">
        <v>268</v>
      </c>
      <c r="C118" s="47">
        <v>0</v>
      </c>
      <c r="D118" s="47">
        <f t="shared" si="1"/>
        <v>0</v>
      </c>
      <c r="E118" s="47">
        <v>0</v>
      </c>
      <c r="F118" s="47">
        <v>0</v>
      </c>
      <c r="G118" s="47">
        <v>0</v>
      </c>
    </row>
    <row r="119" spans="1:8" x14ac:dyDescent="0.2">
      <c r="A119" s="45">
        <v>2116</v>
      </c>
      <c r="B119" s="43" t="s">
        <v>269</v>
      </c>
      <c r="C119" s="47">
        <v>0</v>
      </c>
      <c r="D119" s="47">
        <f t="shared" si="1"/>
        <v>0</v>
      </c>
      <c r="E119" s="47">
        <v>0</v>
      </c>
      <c r="F119" s="47">
        <v>0</v>
      </c>
      <c r="G119" s="47">
        <v>0</v>
      </c>
    </row>
    <row r="120" spans="1:8" x14ac:dyDescent="0.2">
      <c r="A120" s="45">
        <v>2117</v>
      </c>
      <c r="B120" s="43" t="s">
        <v>270</v>
      </c>
      <c r="C120" s="47">
        <v>301126.96000000002</v>
      </c>
      <c r="D120" s="47">
        <f t="shared" si="1"/>
        <v>301126.96000000002</v>
      </c>
      <c r="E120" s="47">
        <v>0</v>
      </c>
      <c r="F120" s="47">
        <v>0</v>
      </c>
      <c r="G120" s="47">
        <v>0</v>
      </c>
    </row>
    <row r="121" spans="1:8" x14ac:dyDescent="0.2">
      <c r="A121" s="45">
        <v>2118</v>
      </c>
      <c r="B121" s="43" t="s">
        <v>271</v>
      </c>
      <c r="C121" s="47">
        <v>0</v>
      </c>
      <c r="D121" s="47">
        <f t="shared" si="1"/>
        <v>0</v>
      </c>
      <c r="E121" s="47">
        <v>0</v>
      </c>
      <c r="F121" s="47">
        <v>0</v>
      </c>
      <c r="G121" s="47">
        <v>0</v>
      </c>
    </row>
    <row r="122" spans="1:8" x14ac:dyDescent="0.2">
      <c r="A122" s="45">
        <v>2119</v>
      </c>
      <c r="B122" s="43" t="s">
        <v>272</v>
      </c>
      <c r="C122" s="47">
        <v>471014.39</v>
      </c>
      <c r="D122" s="47">
        <f t="shared" si="1"/>
        <v>471014.39</v>
      </c>
      <c r="E122" s="47">
        <v>0</v>
      </c>
      <c r="F122" s="47">
        <v>0</v>
      </c>
      <c r="G122" s="47">
        <v>0</v>
      </c>
    </row>
    <row r="123" spans="1:8" x14ac:dyDescent="0.2">
      <c r="A123" s="45">
        <v>2120</v>
      </c>
      <c r="B123" s="43" t="s">
        <v>273</v>
      </c>
      <c r="C123" s="47">
        <f>SUM(C124:C126)</f>
        <v>0</v>
      </c>
      <c r="D123" s="47">
        <f t="shared" ref="D123:G123" si="2">SUM(D124:D126)</f>
        <v>0</v>
      </c>
      <c r="E123" s="47">
        <f t="shared" si="2"/>
        <v>0</v>
      </c>
      <c r="F123" s="47">
        <f t="shared" si="2"/>
        <v>0</v>
      </c>
      <c r="G123" s="47">
        <f t="shared" si="2"/>
        <v>0</v>
      </c>
    </row>
    <row r="124" spans="1:8" x14ac:dyDescent="0.2">
      <c r="A124" s="45">
        <v>2121</v>
      </c>
      <c r="B124" s="43" t="s">
        <v>274</v>
      </c>
      <c r="C124" s="47">
        <v>0</v>
      </c>
      <c r="D124" s="47">
        <f>C124</f>
        <v>0</v>
      </c>
      <c r="E124" s="47">
        <v>0</v>
      </c>
      <c r="F124" s="47">
        <v>0</v>
      </c>
      <c r="G124" s="47">
        <v>0</v>
      </c>
    </row>
    <row r="125" spans="1:8" x14ac:dyDescent="0.2">
      <c r="A125" s="45">
        <v>2122</v>
      </c>
      <c r="B125" s="43" t="s">
        <v>275</v>
      </c>
      <c r="C125" s="47">
        <v>0</v>
      </c>
      <c r="D125" s="47">
        <f t="shared" ref="D125:D126" si="3">C125</f>
        <v>0</v>
      </c>
      <c r="E125" s="47">
        <v>0</v>
      </c>
      <c r="F125" s="47">
        <v>0</v>
      </c>
      <c r="G125" s="47">
        <v>0</v>
      </c>
    </row>
    <row r="126" spans="1:8" x14ac:dyDescent="0.2">
      <c r="A126" s="45">
        <v>2129</v>
      </c>
      <c r="B126" s="43" t="s">
        <v>276</v>
      </c>
      <c r="C126" s="47">
        <v>0</v>
      </c>
      <c r="D126" s="47">
        <f t="shared" si="3"/>
        <v>0</v>
      </c>
      <c r="E126" s="47">
        <v>0</v>
      </c>
      <c r="F126" s="47">
        <v>0</v>
      </c>
      <c r="G126" s="47">
        <v>0</v>
      </c>
    </row>
    <row r="128" spans="1:8" x14ac:dyDescent="0.2">
      <c r="A128" s="42" t="s">
        <v>596</v>
      </c>
      <c r="B128" s="42"/>
      <c r="C128" s="42"/>
      <c r="D128" s="42"/>
      <c r="E128" s="42"/>
      <c r="F128" s="42"/>
      <c r="G128" s="42"/>
      <c r="H128" s="42"/>
    </row>
    <row r="129" spans="1:8" x14ac:dyDescent="0.2">
      <c r="A129" s="44" t="s">
        <v>146</v>
      </c>
      <c r="B129" s="44" t="s">
        <v>143</v>
      </c>
      <c r="C129" s="44" t="s">
        <v>144</v>
      </c>
      <c r="D129" s="44" t="s">
        <v>147</v>
      </c>
      <c r="E129" s="44" t="s">
        <v>201</v>
      </c>
      <c r="F129" s="44"/>
      <c r="G129" s="44"/>
      <c r="H129" s="44"/>
    </row>
    <row r="130" spans="1:8" x14ac:dyDescent="0.2">
      <c r="A130" s="45">
        <v>2160</v>
      </c>
      <c r="B130" s="43" t="s">
        <v>277</v>
      </c>
      <c r="C130" s="47">
        <f>SUM(C131:C136)</f>
        <v>206080.6</v>
      </c>
    </row>
    <row r="131" spans="1:8" x14ac:dyDescent="0.2">
      <c r="A131" s="45">
        <v>2161</v>
      </c>
      <c r="B131" s="43" t="s">
        <v>278</v>
      </c>
      <c r="C131" s="47">
        <v>206080.6</v>
      </c>
    </row>
    <row r="132" spans="1:8" x14ac:dyDescent="0.2">
      <c r="A132" s="45">
        <v>2162</v>
      </c>
      <c r="B132" s="43" t="s">
        <v>279</v>
      </c>
      <c r="C132" s="47">
        <v>0</v>
      </c>
    </row>
    <row r="133" spans="1:8" x14ac:dyDescent="0.2">
      <c r="A133" s="45">
        <v>2163</v>
      </c>
      <c r="B133" s="43" t="s">
        <v>280</v>
      </c>
      <c r="C133" s="47">
        <v>0</v>
      </c>
    </row>
    <row r="134" spans="1:8" x14ac:dyDescent="0.2">
      <c r="A134" s="45">
        <v>2164</v>
      </c>
      <c r="B134" s="43" t="s">
        <v>281</v>
      </c>
      <c r="C134" s="47">
        <v>0</v>
      </c>
    </row>
    <row r="135" spans="1:8" x14ac:dyDescent="0.2">
      <c r="A135" s="45">
        <v>2165</v>
      </c>
      <c r="B135" s="43" t="s">
        <v>282</v>
      </c>
      <c r="C135" s="47">
        <v>0</v>
      </c>
    </row>
    <row r="136" spans="1:8" x14ac:dyDescent="0.2">
      <c r="A136" s="45">
        <v>2166</v>
      </c>
      <c r="B136" s="43" t="s">
        <v>283</v>
      </c>
      <c r="C136" s="47">
        <v>0</v>
      </c>
    </row>
    <row r="137" spans="1:8" x14ac:dyDescent="0.2">
      <c r="A137" s="45">
        <v>2250</v>
      </c>
      <c r="B137" s="43" t="s">
        <v>284</v>
      </c>
      <c r="C137" s="47">
        <f>SUM(C138:C143)</f>
        <v>0</v>
      </c>
    </row>
    <row r="138" spans="1:8" x14ac:dyDescent="0.2">
      <c r="A138" s="45">
        <v>2251</v>
      </c>
      <c r="B138" s="43" t="s">
        <v>285</v>
      </c>
      <c r="C138" s="47">
        <v>0</v>
      </c>
    </row>
    <row r="139" spans="1:8" x14ac:dyDescent="0.2">
      <c r="A139" s="45">
        <v>2252</v>
      </c>
      <c r="B139" s="43" t="s">
        <v>286</v>
      </c>
      <c r="C139" s="47">
        <v>0</v>
      </c>
    </row>
    <row r="140" spans="1:8" x14ac:dyDescent="0.2">
      <c r="A140" s="45">
        <v>2253</v>
      </c>
      <c r="B140" s="43" t="s">
        <v>287</v>
      </c>
      <c r="C140" s="47">
        <v>0</v>
      </c>
    </row>
    <row r="141" spans="1:8" x14ac:dyDescent="0.2">
      <c r="A141" s="45">
        <v>2254</v>
      </c>
      <c r="B141" s="43" t="s">
        <v>288</v>
      </c>
      <c r="C141" s="47">
        <v>0</v>
      </c>
    </row>
    <row r="142" spans="1:8" x14ac:dyDescent="0.2">
      <c r="A142" s="45">
        <v>2255</v>
      </c>
      <c r="B142" s="43" t="s">
        <v>289</v>
      </c>
      <c r="C142" s="47">
        <v>0</v>
      </c>
    </row>
    <row r="143" spans="1:8" x14ac:dyDescent="0.2">
      <c r="A143" s="45">
        <v>2256</v>
      </c>
      <c r="B143" s="43" t="s">
        <v>290</v>
      </c>
      <c r="C143" s="47">
        <v>0</v>
      </c>
    </row>
    <row r="145" spans="1:8" x14ac:dyDescent="0.2">
      <c r="A145" s="42" t="s">
        <v>597</v>
      </c>
      <c r="B145" s="42"/>
      <c r="C145" s="42"/>
      <c r="D145" s="42"/>
      <c r="E145" s="42"/>
      <c r="F145" s="42"/>
      <c r="G145" s="42"/>
      <c r="H145" s="42"/>
    </row>
    <row r="146" spans="1:8" x14ac:dyDescent="0.2">
      <c r="A146" s="46" t="s">
        <v>146</v>
      </c>
      <c r="B146" s="46" t="s">
        <v>143</v>
      </c>
      <c r="C146" s="46" t="s">
        <v>144</v>
      </c>
      <c r="D146" s="46" t="s">
        <v>147</v>
      </c>
      <c r="E146" s="46" t="s">
        <v>201</v>
      </c>
      <c r="F146" s="46"/>
      <c r="G146" s="46"/>
      <c r="H146" s="46"/>
    </row>
    <row r="147" spans="1:8" x14ac:dyDescent="0.2">
      <c r="A147" s="45">
        <v>2159</v>
      </c>
      <c r="B147" s="43" t="s">
        <v>291</v>
      </c>
      <c r="C147" s="47">
        <v>0</v>
      </c>
    </row>
    <row r="148" spans="1:8" x14ac:dyDescent="0.2">
      <c r="A148" s="45">
        <v>2199</v>
      </c>
      <c r="B148" s="43" t="s">
        <v>292</v>
      </c>
      <c r="C148" s="47">
        <v>0</v>
      </c>
    </row>
    <row r="149" spans="1:8" x14ac:dyDescent="0.2">
      <c r="A149" s="45">
        <v>2240</v>
      </c>
      <c r="B149" s="43" t="s">
        <v>293</v>
      </c>
      <c r="C149" s="47">
        <f>SUM(C150:C152)</f>
        <v>0</v>
      </c>
    </row>
    <row r="150" spans="1:8" x14ac:dyDescent="0.2">
      <c r="A150" s="45">
        <v>2241</v>
      </c>
      <c r="B150" s="43" t="s">
        <v>294</v>
      </c>
      <c r="C150" s="47">
        <v>0</v>
      </c>
    </row>
    <row r="151" spans="1:8" x14ac:dyDescent="0.2">
      <c r="A151" s="45">
        <v>2242</v>
      </c>
      <c r="B151" s="43" t="s">
        <v>295</v>
      </c>
      <c r="C151" s="47">
        <v>0</v>
      </c>
    </row>
    <row r="152" spans="1:8" x14ac:dyDescent="0.2">
      <c r="A152" s="45">
        <v>2249</v>
      </c>
      <c r="B152" s="43" t="s">
        <v>296</v>
      </c>
      <c r="C15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08"/>
      <c r="B3" s="12"/>
    </row>
    <row r="4" spans="1:2" ht="15" customHeight="1" x14ac:dyDescent="0.2">
      <c r="A4" s="109" t="s">
        <v>1</v>
      </c>
      <c r="B4" s="29" t="s">
        <v>78</v>
      </c>
    </row>
    <row r="5" spans="1:2" ht="15" customHeight="1" x14ac:dyDescent="0.2">
      <c r="A5" s="107"/>
      <c r="B5" s="29" t="s">
        <v>51</v>
      </c>
    </row>
    <row r="6" spans="1:2" ht="15" customHeight="1" x14ac:dyDescent="0.2">
      <c r="A6" s="107"/>
      <c r="B6" s="27" t="s">
        <v>149</v>
      </c>
    </row>
    <row r="7" spans="1:2" ht="15" customHeight="1" x14ac:dyDescent="0.2">
      <c r="A7" s="107"/>
      <c r="B7" s="29" t="s">
        <v>52</v>
      </c>
    </row>
    <row r="8" spans="1:2" x14ac:dyDescent="0.2">
      <c r="A8" s="107"/>
    </row>
    <row r="9" spans="1:2" ht="15" customHeight="1" x14ac:dyDescent="0.2">
      <c r="A9" s="109" t="s">
        <v>3</v>
      </c>
      <c r="B9" s="29" t="s">
        <v>613</v>
      </c>
    </row>
    <row r="10" spans="1:2" ht="15" customHeight="1" x14ac:dyDescent="0.2">
      <c r="A10" s="107"/>
      <c r="B10" s="29" t="s">
        <v>614</v>
      </c>
    </row>
    <row r="11" spans="1:2" ht="15" customHeight="1" x14ac:dyDescent="0.2">
      <c r="A11" s="107"/>
      <c r="B11" s="29" t="s">
        <v>127</v>
      </c>
    </row>
    <row r="12" spans="1:2" ht="15" customHeight="1" x14ac:dyDescent="0.2">
      <c r="A12" s="107"/>
      <c r="B12" s="29" t="s">
        <v>126</v>
      </c>
    </row>
    <row r="13" spans="1:2" ht="15" customHeight="1" x14ac:dyDescent="0.2">
      <c r="A13" s="107"/>
      <c r="B13" s="29" t="s">
        <v>128</v>
      </c>
    </row>
    <row r="14" spans="1:2" x14ac:dyDescent="0.2">
      <c r="A14" s="107"/>
    </row>
    <row r="15" spans="1:2" ht="15" customHeight="1" x14ac:dyDescent="0.2">
      <c r="A15" s="109" t="s">
        <v>5</v>
      </c>
      <c r="B15" s="30" t="s">
        <v>53</v>
      </c>
    </row>
    <row r="16" spans="1:2" ht="15" customHeight="1" x14ac:dyDescent="0.2">
      <c r="A16" s="107"/>
      <c r="B16" s="30" t="s">
        <v>54</v>
      </c>
    </row>
    <row r="17" spans="1:2" ht="15" customHeight="1" x14ac:dyDescent="0.2">
      <c r="A17" s="107"/>
      <c r="B17" s="30" t="s">
        <v>55</v>
      </c>
    </row>
    <row r="18" spans="1:2" ht="15" customHeight="1" x14ac:dyDescent="0.2">
      <c r="A18" s="107"/>
      <c r="B18" s="29" t="s">
        <v>56</v>
      </c>
    </row>
    <row r="19" spans="1:2" ht="15" customHeight="1" x14ac:dyDescent="0.2">
      <c r="A19" s="107"/>
      <c r="B19" s="23" t="s">
        <v>137</v>
      </c>
    </row>
    <row r="20" spans="1:2" x14ac:dyDescent="0.2">
      <c r="A20" s="107"/>
    </row>
    <row r="21" spans="1:2" ht="15" customHeight="1" x14ac:dyDescent="0.2">
      <c r="A21" s="109" t="s">
        <v>133</v>
      </c>
      <c r="B21" s="1" t="s">
        <v>177</v>
      </c>
    </row>
    <row r="22" spans="1:2" ht="15" customHeight="1" x14ac:dyDescent="0.2">
      <c r="A22" s="107"/>
      <c r="B22" s="31" t="s">
        <v>178</v>
      </c>
    </row>
    <row r="23" spans="1:2" x14ac:dyDescent="0.2">
      <c r="A23" s="107"/>
    </row>
    <row r="24" spans="1:2" ht="15" customHeight="1" x14ac:dyDescent="0.2">
      <c r="A24" s="109" t="s">
        <v>7</v>
      </c>
      <c r="B24" s="23" t="s">
        <v>57</v>
      </c>
    </row>
    <row r="25" spans="1:2" ht="15" customHeight="1" x14ac:dyDescent="0.2">
      <c r="A25" s="107"/>
      <c r="B25" s="23" t="s">
        <v>129</v>
      </c>
    </row>
    <row r="26" spans="1:2" ht="15" customHeight="1" x14ac:dyDescent="0.2">
      <c r="A26" s="107"/>
      <c r="B26" s="23" t="s">
        <v>130</v>
      </c>
    </row>
    <row r="27" spans="1:2" x14ac:dyDescent="0.2">
      <c r="A27" s="107"/>
    </row>
    <row r="28" spans="1:2" ht="15" customHeight="1" x14ac:dyDescent="0.2">
      <c r="A28" s="109" t="s">
        <v>8</v>
      </c>
      <c r="B28" s="23" t="s">
        <v>58</v>
      </c>
    </row>
    <row r="29" spans="1:2" ht="15" customHeight="1" x14ac:dyDescent="0.2">
      <c r="A29" s="107"/>
      <c r="B29" s="23" t="s">
        <v>136</v>
      </c>
    </row>
    <row r="30" spans="1:2" ht="15" customHeight="1" x14ac:dyDescent="0.2">
      <c r="A30" s="107"/>
      <c r="B30" s="23" t="s">
        <v>59</v>
      </c>
    </row>
    <row r="31" spans="1:2" ht="15" customHeight="1" x14ac:dyDescent="0.2">
      <c r="A31" s="107"/>
      <c r="B31" s="32" t="s">
        <v>60</v>
      </c>
    </row>
    <row r="32" spans="1:2" x14ac:dyDescent="0.2">
      <c r="A32" s="107"/>
    </row>
    <row r="33" spans="1:2" ht="15" customHeight="1" x14ac:dyDescent="0.2">
      <c r="A33" s="109" t="s">
        <v>9</v>
      </c>
      <c r="B33" s="23" t="s">
        <v>61</v>
      </c>
    </row>
    <row r="34" spans="1:2" ht="15" customHeight="1" x14ac:dyDescent="0.2">
      <c r="A34" s="107"/>
      <c r="B34" s="23" t="s">
        <v>62</v>
      </c>
    </row>
    <row r="35" spans="1:2" x14ac:dyDescent="0.2">
      <c r="A35" s="107"/>
    </row>
    <row r="36" spans="1:2" ht="15" customHeight="1" x14ac:dyDescent="0.2">
      <c r="A36" s="109" t="s">
        <v>11</v>
      </c>
      <c r="B36" s="29" t="s">
        <v>131</v>
      </c>
    </row>
    <row r="37" spans="1:2" ht="15" customHeight="1" x14ac:dyDescent="0.2">
      <c r="A37" s="107"/>
      <c r="B37" s="29" t="s">
        <v>138</v>
      </c>
    </row>
    <row r="38" spans="1:2" ht="15" customHeight="1" x14ac:dyDescent="0.2">
      <c r="A38" s="107"/>
      <c r="B38" s="33" t="s">
        <v>180</v>
      </c>
    </row>
    <row r="39" spans="1:2" ht="15" customHeight="1" x14ac:dyDescent="0.2">
      <c r="A39" s="107"/>
      <c r="B39" s="29" t="s">
        <v>181</v>
      </c>
    </row>
    <row r="40" spans="1:2" ht="15" customHeight="1" x14ac:dyDescent="0.2">
      <c r="A40" s="107"/>
      <c r="B40" s="29" t="s">
        <v>134</v>
      </c>
    </row>
    <row r="41" spans="1:2" ht="15" customHeight="1" x14ac:dyDescent="0.2">
      <c r="A41" s="107"/>
      <c r="B41" s="29" t="s">
        <v>135</v>
      </c>
    </row>
    <row r="42" spans="1:2" x14ac:dyDescent="0.2">
      <c r="A42" s="107"/>
    </row>
    <row r="43" spans="1:2" ht="15" customHeight="1" x14ac:dyDescent="0.2">
      <c r="A43" s="109" t="s">
        <v>13</v>
      </c>
      <c r="B43" s="29" t="s">
        <v>139</v>
      </c>
    </row>
    <row r="44" spans="1:2" ht="15" customHeight="1" x14ac:dyDescent="0.2">
      <c r="A44" s="107"/>
      <c r="B44" s="29" t="s">
        <v>142</v>
      </c>
    </row>
    <row r="45" spans="1:2" ht="15" customHeight="1" x14ac:dyDescent="0.2">
      <c r="A45" s="107"/>
      <c r="B45" s="33" t="s">
        <v>182</v>
      </c>
    </row>
    <row r="46" spans="1:2" ht="15" customHeight="1" x14ac:dyDescent="0.2">
      <c r="A46" s="107"/>
      <c r="B46" s="29" t="s">
        <v>183</v>
      </c>
    </row>
    <row r="47" spans="1:2" ht="15" customHeight="1" x14ac:dyDescent="0.2">
      <c r="A47" s="107"/>
      <c r="B47" s="29" t="s">
        <v>141</v>
      </c>
    </row>
    <row r="48" spans="1:2" ht="15" customHeight="1" x14ac:dyDescent="0.2">
      <c r="A48" s="107"/>
      <c r="B48" s="29" t="s">
        <v>140</v>
      </c>
    </row>
    <row r="49" spans="1:2" x14ac:dyDescent="0.2">
      <c r="A49" s="107"/>
    </row>
    <row r="50" spans="1:2" ht="25.5" customHeight="1" x14ac:dyDescent="0.2">
      <c r="A50" s="109" t="s">
        <v>15</v>
      </c>
      <c r="B50" s="27" t="s">
        <v>162</v>
      </c>
    </row>
    <row r="51" spans="1:2" x14ac:dyDescent="0.2">
      <c r="A51" s="107"/>
    </row>
    <row r="52" spans="1:2" ht="15" customHeight="1" x14ac:dyDescent="0.2">
      <c r="A52" s="109" t="s">
        <v>17</v>
      </c>
      <c r="B52" s="29" t="s">
        <v>63</v>
      </c>
    </row>
    <row r="53" spans="1:2" x14ac:dyDescent="0.2">
      <c r="A53" s="107"/>
    </row>
    <row r="54" spans="1:2" ht="15" customHeight="1" x14ac:dyDescent="0.2">
      <c r="A54" s="109" t="s">
        <v>18</v>
      </c>
      <c r="B54" s="30" t="s">
        <v>64</v>
      </c>
    </row>
    <row r="55" spans="1:2" ht="15" customHeight="1" x14ac:dyDescent="0.2">
      <c r="A55" s="107"/>
      <c r="B55" s="30" t="s">
        <v>65</v>
      </c>
    </row>
    <row r="56" spans="1:2" ht="15" customHeight="1" x14ac:dyDescent="0.2">
      <c r="A56" s="107"/>
      <c r="B56" s="30" t="s">
        <v>66</v>
      </c>
    </row>
    <row r="57" spans="1:2" ht="15" customHeight="1" x14ac:dyDescent="0.2">
      <c r="A57" s="107"/>
      <c r="B57" s="30" t="s">
        <v>67</v>
      </c>
    </row>
    <row r="58" spans="1:2" ht="15" customHeight="1" x14ac:dyDescent="0.2">
      <c r="A58" s="107"/>
      <c r="B58" s="30" t="s">
        <v>68</v>
      </c>
    </row>
    <row r="59" spans="1:2" x14ac:dyDescent="0.2">
      <c r="A59" s="107"/>
    </row>
    <row r="60" spans="1:2" ht="15" customHeight="1" x14ac:dyDescent="0.2">
      <c r="A60" s="109" t="s">
        <v>20</v>
      </c>
      <c r="B60" s="23" t="s">
        <v>69</v>
      </c>
    </row>
    <row r="61" spans="1:2" x14ac:dyDescent="0.2">
      <c r="A61" s="107"/>
      <c r="B61" s="23"/>
    </row>
    <row r="62" spans="1:2" ht="15" customHeight="1" x14ac:dyDescent="0.2">
      <c r="A62" s="109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207" zoomScaleNormal="100" workbookViewId="0">
      <selection activeCell="C234" sqref="C234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1" t="str">
        <f>ESF!A1</f>
        <v>JUNTA MUNICIPAL DE AGUA POTABLE Y ALCANTARILLADO DE CORTAZAR, GTO.</v>
      </c>
      <c r="B1" s="131"/>
      <c r="C1" s="131"/>
      <c r="D1" s="37" t="s">
        <v>186</v>
      </c>
      <c r="E1" s="48">
        <f>'Notas a los Edos Financieros'!D1</f>
        <v>2020</v>
      </c>
    </row>
    <row r="2" spans="1:5" s="39" customFormat="1" ht="18.95" customHeight="1" x14ac:dyDescent="0.25">
      <c r="A2" s="131" t="s">
        <v>297</v>
      </c>
      <c r="B2" s="131"/>
      <c r="C2" s="131"/>
      <c r="D2" s="37" t="s">
        <v>188</v>
      </c>
      <c r="E2" s="48" t="str">
        <f>'Notas a los Edos Financieros'!D2</f>
        <v>Anual</v>
      </c>
    </row>
    <row r="3" spans="1:5" s="39" customFormat="1" ht="18.95" customHeight="1" x14ac:dyDescent="0.25">
      <c r="A3" s="131" t="str">
        <f>ESF!A3</f>
        <v>CORRESPONDIENTE DEL 1 DE ENERO AL 31 DE DICIEMBRE DEL 2020</v>
      </c>
      <c r="B3" s="131"/>
      <c r="C3" s="131"/>
      <c r="D3" s="37" t="s">
        <v>189</v>
      </c>
      <c r="E3" s="48">
        <f>'Notas a los Edos Financieros'!D3</f>
        <v>4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578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f>SUM(C9+C19+C25+C28+C34+C37+C46)</f>
        <v>61223867.18</v>
      </c>
      <c r="D8" s="117"/>
      <c r="E8" s="69"/>
    </row>
    <row r="9" spans="1:5" x14ac:dyDescent="0.2">
      <c r="A9" s="70">
        <v>4110</v>
      </c>
      <c r="B9" s="71" t="s">
        <v>300</v>
      </c>
      <c r="C9" s="74">
        <f>SUM(C10:C18)</f>
        <v>0</v>
      </c>
      <c r="D9" s="117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117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117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117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117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117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117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117"/>
      <c r="E16" s="69"/>
    </row>
    <row r="17" spans="1:5" ht="22.5" x14ac:dyDescent="0.2">
      <c r="A17" s="70">
        <v>4118</v>
      </c>
      <c r="B17" s="72" t="s">
        <v>497</v>
      </c>
      <c r="C17" s="74">
        <v>0</v>
      </c>
      <c r="D17" s="117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117"/>
      <c r="E18" s="69"/>
    </row>
    <row r="19" spans="1:5" x14ac:dyDescent="0.2">
      <c r="A19" s="70">
        <v>4120</v>
      </c>
      <c r="B19" s="71" t="s">
        <v>309</v>
      </c>
      <c r="C19" s="74">
        <f>SUM(C20:C24)</f>
        <v>0</v>
      </c>
      <c r="D19" s="117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117"/>
      <c r="E20" s="69"/>
    </row>
    <row r="21" spans="1:5" x14ac:dyDescent="0.2">
      <c r="A21" s="70">
        <v>4122</v>
      </c>
      <c r="B21" s="71" t="s">
        <v>498</v>
      </c>
      <c r="C21" s="74">
        <v>0</v>
      </c>
      <c r="D21" s="117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117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117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117"/>
      <c r="E24" s="69"/>
    </row>
    <row r="25" spans="1:5" x14ac:dyDescent="0.2">
      <c r="A25" s="70">
        <v>4130</v>
      </c>
      <c r="B25" s="71" t="s">
        <v>314</v>
      </c>
      <c r="C25" s="74">
        <f>SUM(C26:C27)</f>
        <v>0</v>
      </c>
      <c r="D25" s="117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117"/>
      <c r="E26" s="69"/>
    </row>
    <row r="27" spans="1:5" ht="22.5" x14ac:dyDescent="0.2">
      <c r="A27" s="70">
        <v>4132</v>
      </c>
      <c r="B27" s="72" t="s">
        <v>499</v>
      </c>
      <c r="C27" s="74">
        <v>0</v>
      </c>
      <c r="D27" s="117"/>
      <c r="E27" s="69"/>
    </row>
    <row r="28" spans="1:5" x14ac:dyDescent="0.2">
      <c r="A28" s="70">
        <v>4140</v>
      </c>
      <c r="B28" s="71" t="s">
        <v>316</v>
      </c>
      <c r="C28" s="74">
        <f>SUM(C29:C33)</f>
        <v>0</v>
      </c>
      <c r="D28" s="117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117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117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117"/>
      <c r="E31" s="69"/>
    </row>
    <row r="32" spans="1:5" ht="22.5" x14ac:dyDescent="0.2">
      <c r="A32" s="70">
        <v>4145</v>
      </c>
      <c r="B32" s="72" t="s">
        <v>500</v>
      </c>
      <c r="C32" s="74">
        <v>0</v>
      </c>
      <c r="D32" s="117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117"/>
      <c r="E33" s="69"/>
    </row>
    <row r="34" spans="1:5" x14ac:dyDescent="0.2">
      <c r="A34" s="70">
        <v>4150</v>
      </c>
      <c r="B34" s="71" t="s">
        <v>501</v>
      </c>
      <c r="C34" s="74">
        <f>SUM(C35:C36)</f>
        <v>313087.61</v>
      </c>
      <c r="D34" s="117"/>
      <c r="E34" s="69"/>
    </row>
    <row r="35" spans="1:5" x14ac:dyDescent="0.2">
      <c r="A35" s="70">
        <v>4151</v>
      </c>
      <c r="B35" s="71" t="s">
        <v>501</v>
      </c>
      <c r="C35" s="74">
        <v>313087.61</v>
      </c>
      <c r="D35" s="117"/>
      <c r="E35" s="69"/>
    </row>
    <row r="36" spans="1:5" ht="22.5" x14ac:dyDescent="0.2">
      <c r="A36" s="70">
        <v>4154</v>
      </c>
      <c r="B36" s="72" t="s">
        <v>502</v>
      </c>
      <c r="C36" s="74">
        <v>0</v>
      </c>
      <c r="D36" s="117"/>
      <c r="E36" s="69"/>
    </row>
    <row r="37" spans="1:5" x14ac:dyDescent="0.2">
      <c r="A37" s="70">
        <v>4160</v>
      </c>
      <c r="B37" s="71" t="s">
        <v>503</v>
      </c>
      <c r="C37" s="74">
        <f>SUM(C38:C45)</f>
        <v>0</v>
      </c>
      <c r="D37" s="117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117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117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117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117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117"/>
      <c r="E42" s="69"/>
    </row>
    <row r="43" spans="1:5" ht="22.5" x14ac:dyDescent="0.2">
      <c r="A43" s="70">
        <v>4166</v>
      </c>
      <c r="B43" s="72" t="s">
        <v>504</v>
      </c>
      <c r="C43" s="74">
        <v>0</v>
      </c>
      <c r="D43" s="117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117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117"/>
      <c r="E45" s="69"/>
    </row>
    <row r="46" spans="1:5" x14ac:dyDescent="0.2">
      <c r="A46" s="70">
        <v>4170</v>
      </c>
      <c r="B46" s="71" t="s">
        <v>505</v>
      </c>
      <c r="C46" s="74">
        <f>SUM(C47:C54)</f>
        <v>60910779.57</v>
      </c>
      <c r="D46" s="117"/>
      <c r="E46" s="69"/>
    </row>
    <row r="47" spans="1:5" x14ac:dyDescent="0.2">
      <c r="A47" s="70">
        <v>4171</v>
      </c>
      <c r="B47" s="71" t="s">
        <v>506</v>
      </c>
      <c r="C47" s="74">
        <v>0</v>
      </c>
      <c r="D47" s="117"/>
      <c r="E47" s="69"/>
    </row>
    <row r="48" spans="1:5" x14ac:dyDescent="0.2">
      <c r="A48" s="70">
        <v>4172</v>
      </c>
      <c r="B48" s="71" t="s">
        <v>507</v>
      </c>
      <c r="C48" s="74">
        <v>0</v>
      </c>
      <c r="D48" s="117"/>
      <c r="E48" s="69"/>
    </row>
    <row r="49" spans="1:5" ht="22.5" x14ac:dyDescent="0.2">
      <c r="A49" s="70">
        <v>4173</v>
      </c>
      <c r="B49" s="72" t="s">
        <v>508</v>
      </c>
      <c r="C49" s="74">
        <v>60910779.57</v>
      </c>
      <c r="D49" s="117"/>
      <c r="E49" s="69"/>
    </row>
    <row r="50" spans="1:5" ht="22.5" x14ac:dyDescent="0.2">
      <c r="A50" s="70">
        <v>4174</v>
      </c>
      <c r="B50" s="72" t="s">
        <v>509</v>
      </c>
      <c r="C50" s="74">
        <v>0</v>
      </c>
      <c r="D50" s="117"/>
      <c r="E50" s="69"/>
    </row>
    <row r="51" spans="1:5" ht="22.5" x14ac:dyDescent="0.2">
      <c r="A51" s="70">
        <v>4175</v>
      </c>
      <c r="B51" s="72" t="s">
        <v>510</v>
      </c>
      <c r="C51" s="74">
        <v>0</v>
      </c>
      <c r="D51" s="117"/>
      <c r="E51" s="69"/>
    </row>
    <row r="52" spans="1:5" ht="22.5" x14ac:dyDescent="0.2">
      <c r="A52" s="70">
        <v>4176</v>
      </c>
      <c r="B52" s="72" t="s">
        <v>511</v>
      </c>
      <c r="C52" s="74">
        <v>0</v>
      </c>
      <c r="D52" s="117"/>
      <c r="E52" s="69"/>
    </row>
    <row r="53" spans="1:5" ht="22.5" x14ac:dyDescent="0.2">
      <c r="A53" s="70">
        <v>4177</v>
      </c>
      <c r="B53" s="72" t="s">
        <v>512</v>
      </c>
      <c r="C53" s="74">
        <v>0</v>
      </c>
      <c r="D53" s="117"/>
      <c r="E53" s="69"/>
    </row>
    <row r="54" spans="1:5" ht="22.5" x14ac:dyDescent="0.2">
      <c r="A54" s="70">
        <v>4178</v>
      </c>
      <c r="B54" s="72" t="s">
        <v>513</v>
      </c>
      <c r="C54" s="74">
        <v>0</v>
      </c>
      <c r="D54" s="117"/>
      <c r="E54" s="69"/>
    </row>
    <row r="55" spans="1:5" x14ac:dyDescent="0.2">
      <c r="A55" s="70"/>
      <c r="B55" s="72"/>
      <c r="C55" s="74"/>
      <c r="D55" s="117"/>
      <c r="E55" s="69"/>
    </row>
    <row r="56" spans="1:5" x14ac:dyDescent="0.2">
      <c r="A56" s="67" t="s">
        <v>579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514</v>
      </c>
      <c r="C58" s="74">
        <f>+C59+C65</f>
        <v>2036458</v>
      </c>
      <c r="D58" s="117"/>
      <c r="E58" s="69"/>
    </row>
    <row r="59" spans="1:5" ht="22.5" x14ac:dyDescent="0.2">
      <c r="A59" s="70">
        <v>4210</v>
      </c>
      <c r="B59" s="72" t="s">
        <v>515</v>
      </c>
      <c r="C59" s="74">
        <f>SUM(C60:C64)</f>
        <v>2036458</v>
      </c>
      <c r="D59" s="117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117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117"/>
      <c r="E61" s="69"/>
    </row>
    <row r="62" spans="1:5" x14ac:dyDescent="0.2">
      <c r="A62" s="70">
        <v>4213</v>
      </c>
      <c r="B62" s="71" t="s">
        <v>330</v>
      </c>
      <c r="C62" s="74">
        <v>2036458</v>
      </c>
      <c r="D62" s="117"/>
      <c r="E62" s="69"/>
    </row>
    <row r="63" spans="1:5" x14ac:dyDescent="0.2">
      <c r="A63" s="70">
        <v>4214</v>
      </c>
      <c r="B63" s="71" t="s">
        <v>516</v>
      </c>
      <c r="C63" s="74">
        <v>0</v>
      </c>
      <c r="D63" s="117"/>
      <c r="E63" s="69"/>
    </row>
    <row r="64" spans="1:5" x14ac:dyDescent="0.2">
      <c r="A64" s="70">
        <v>4215</v>
      </c>
      <c r="B64" s="71" t="s">
        <v>517</v>
      </c>
      <c r="C64" s="74">
        <v>0</v>
      </c>
      <c r="D64" s="117"/>
      <c r="E64" s="69"/>
    </row>
    <row r="65" spans="1:5" x14ac:dyDescent="0.2">
      <c r="A65" s="70">
        <v>4220</v>
      </c>
      <c r="B65" s="71" t="s">
        <v>331</v>
      </c>
      <c r="C65" s="74">
        <f>SUM(C66:C69)</f>
        <v>0</v>
      </c>
      <c r="D65" s="117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117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117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117"/>
      <c r="E68" s="69"/>
    </row>
    <row r="69" spans="1:5" x14ac:dyDescent="0.2">
      <c r="A69" s="70">
        <v>4227</v>
      </c>
      <c r="B69" s="71" t="s">
        <v>518</v>
      </c>
      <c r="C69" s="74">
        <v>0</v>
      </c>
      <c r="D69" s="117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74">
        <f>C74+C77+C83+C85+C87</f>
        <v>0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f>SUM(C75:C76)</f>
        <v>0</v>
      </c>
      <c r="D74" s="71"/>
      <c r="E74" s="71"/>
    </row>
    <row r="75" spans="1:5" x14ac:dyDescent="0.2">
      <c r="A75" s="73">
        <v>4311</v>
      </c>
      <c r="B75" s="71" t="s">
        <v>519</v>
      </c>
      <c r="C75" s="74">
        <v>0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f>SUM(C78:C82)</f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f>SUM(C84)</f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f>SUM(C86)</f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f>SUM(C88:C94)</f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520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521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580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74">
        <f>C99+C127+C160+C170+C185+C218</f>
        <v>50203358.450000003</v>
      </c>
      <c r="D98" s="75">
        <v>1</v>
      </c>
      <c r="E98" s="71"/>
    </row>
    <row r="99" spans="1:5" x14ac:dyDescent="0.2">
      <c r="A99" s="73">
        <v>5100</v>
      </c>
      <c r="B99" s="71" t="s">
        <v>354</v>
      </c>
      <c r="C99" s="74">
        <f>C100+C107+C117</f>
        <v>47976669.109999999</v>
      </c>
      <c r="D99" s="75">
        <f t="shared" ref="D99:D130" si="0">C99/$C$98</f>
        <v>0.9556466059493276</v>
      </c>
      <c r="E99" s="71"/>
    </row>
    <row r="100" spans="1:5" x14ac:dyDescent="0.2">
      <c r="A100" s="73">
        <v>5110</v>
      </c>
      <c r="B100" s="71" t="s">
        <v>355</v>
      </c>
      <c r="C100" s="74">
        <f>SUM(C101:C106)</f>
        <v>23125047.680000003</v>
      </c>
      <c r="D100" s="75">
        <f t="shared" si="0"/>
        <v>0.46062750369641858</v>
      </c>
      <c r="E100" s="71"/>
    </row>
    <row r="101" spans="1:5" x14ac:dyDescent="0.2">
      <c r="A101" s="73">
        <v>5111</v>
      </c>
      <c r="B101" s="71" t="s">
        <v>356</v>
      </c>
      <c r="C101" s="74">
        <v>12397734.390000001</v>
      </c>
      <c r="D101" s="75">
        <f t="shared" si="0"/>
        <v>0.2469502991985589</v>
      </c>
      <c r="E101" s="71"/>
    </row>
    <row r="102" spans="1:5" x14ac:dyDescent="0.2">
      <c r="A102" s="73">
        <v>5112</v>
      </c>
      <c r="B102" s="71" t="s">
        <v>357</v>
      </c>
      <c r="C102" s="74">
        <v>737408.75</v>
      </c>
      <c r="D102" s="75">
        <f t="shared" si="0"/>
        <v>1.4688434653917061E-2</v>
      </c>
      <c r="E102" s="71"/>
    </row>
    <row r="103" spans="1:5" x14ac:dyDescent="0.2">
      <c r="A103" s="73">
        <v>5113</v>
      </c>
      <c r="B103" s="71" t="s">
        <v>358</v>
      </c>
      <c r="C103" s="74">
        <v>3197099.68</v>
      </c>
      <c r="D103" s="75">
        <f t="shared" si="0"/>
        <v>6.3682984141073928E-2</v>
      </c>
      <c r="E103" s="71"/>
    </row>
    <row r="104" spans="1:5" x14ac:dyDescent="0.2">
      <c r="A104" s="73">
        <v>5114</v>
      </c>
      <c r="B104" s="71" t="s">
        <v>359</v>
      </c>
      <c r="C104" s="74">
        <v>3252603.74</v>
      </c>
      <c r="D104" s="75">
        <f t="shared" si="0"/>
        <v>6.4788568741659558E-2</v>
      </c>
      <c r="E104" s="71"/>
    </row>
    <row r="105" spans="1:5" x14ac:dyDescent="0.2">
      <c r="A105" s="73">
        <v>5115</v>
      </c>
      <c r="B105" s="71" t="s">
        <v>360</v>
      </c>
      <c r="C105" s="74">
        <v>3540201.12</v>
      </c>
      <c r="D105" s="75">
        <f t="shared" si="0"/>
        <v>7.0517216961209092E-2</v>
      </c>
      <c r="E105" s="71"/>
    </row>
    <row r="106" spans="1:5" x14ac:dyDescent="0.2">
      <c r="A106" s="73">
        <v>5116</v>
      </c>
      <c r="B106" s="71" t="s">
        <v>361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362</v>
      </c>
      <c r="C107" s="74">
        <f>SUM(C108:C116)</f>
        <v>6392224.1399999997</v>
      </c>
      <c r="D107" s="75">
        <f t="shared" si="0"/>
        <v>0.12732662390238952</v>
      </c>
      <c r="E107" s="71"/>
    </row>
    <row r="108" spans="1:5" x14ac:dyDescent="0.2">
      <c r="A108" s="73">
        <v>5121</v>
      </c>
      <c r="B108" s="71" t="s">
        <v>363</v>
      </c>
      <c r="C108" s="74">
        <v>495923.65</v>
      </c>
      <c r="D108" s="75">
        <f t="shared" si="0"/>
        <v>9.8782962995177873E-3</v>
      </c>
      <c r="E108" s="71"/>
    </row>
    <row r="109" spans="1:5" x14ac:dyDescent="0.2">
      <c r="A109" s="73">
        <v>5122</v>
      </c>
      <c r="B109" s="71" t="s">
        <v>364</v>
      </c>
      <c r="C109" s="74">
        <v>116473.06</v>
      </c>
      <c r="D109" s="75">
        <f t="shared" si="0"/>
        <v>2.3200252651623147E-3</v>
      </c>
      <c r="E109" s="71"/>
    </row>
    <row r="110" spans="1:5" x14ac:dyDescent="0.2">
      <c r="A110" s="73">
        <v>5123</v>
      </c>
      <c r="B110" s="71" t="s">
        <v>365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366</v>
      </c>
      <c r="C111" s="74">
        <v>3633662.75</v>
      </c>
      <c r="D111" s="75">
        <f t="shared" si="0"/>
        <v>7.2378877871665567E-2</v>
      </c>
      <c r="E111" s="71"/>
    </row>
    <row r="112" spans="1:5" x14ac:dyDescent="0.2">
      <c r="A112" s="73">
        <v>5125</v>
      </c>
      <c r="B112" s="71" t="s">
        <v>367</v>
      </c>
      <c r="C112" s="74">
        <v>629880.54</v>
      </c>
      <c r="D112" s="75">
        <f t="shared" si="0"/>
        <v>1.2546581731724763E-2</v>
      </c>
      <c r="E112" s="71"/>
    </row>
    <row r="113" spans="1:5" x14ac:dyDescent="0.2">
      <c r="A113" s="73">
        <v>5126</v>
      </c>
      <c r="B113" s="71" t="s">
        <v>368</v>
      </c>
      <c r="C113" s="74">
        <v>836050.37</v>
      </c>
      <c r="D113" s="75">
        <f t="shared" si="0"/>
        <v>1.6653275713270532E-2</v>
      </c>
      <c r="E113" s="71"/>
    </row>
    <row r="114" spans="1:5" x14ac:dyDescent="0.2">
      <c r="A114" s="73">
        <v>5127</v>
      </c>
      <c r="B114" s="71" t="s">
        <v>369</v>
      </c>
      <c r="C114" s="74">
        <v>533740.80000000005</v>
      </c>
      <c r="D114" s="75">
        <f t="shared" si="0"/>
        <v>1.0631575585358075E-2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371</v>
      </c>
      <c r="C116" s="74">
        <v>146492.97</v>
      </c>
      <c r="D116" s="75">
        <f t="shared" si="0"/>
        <v>2.9179914356904941E-3</v>
      </c>
      <c r="E116" s="71"/>
    </row>
    <row r="117" spans="1:5" x14ac:dyDescent="0.2">
      <c r="A117" s="73">
        <v>5130</v>
      </c>
      <c r="B117" s="71" t="s">
        <v>372</v>
      </c>
      <c r="C117" s="74">
        <f>SUM(C118:C126)</f>
        <v>18459397.289999999</v>
      </c>
      <c r="D117" s="75">
        <f t="shared" si="0"/>
        <v>0.36769247835051955</v>
      </c>
      <c r="E117" s="71"/>
    </row>
    <row r="118" spans="1:5" x14ac:dyDescent="0.2">
      <c r="A118" s="73">
        <v>5131</v>
      </c>
      <c r="B118" s="71" t="s">
        <v>373</v>
      </c>
      <c r="C118" s="74">
        <v>8453816.2699999996</v>
      </c>
      <c r="D118" s="75">
        <f t="shared" si="0"/>
        <v>0.16839144891909116</v>
      </c>
      <c r="E118" s="71"/>
    </row>
    <row r="119" spans="1:5" x14ac:dyDescent="0.2">
      <c r="A119" s="73">
        <v>5132</v>
      </c>
      <c r="B119" s="71" t="s">
        <v>374</v>
      </c>
      <c r="C119" s="74">
        <v>0</v>
      </c>
      <c r="D119" s="75">
        <f t="shared" si="0"/>
        <v>0</v>
      </c>
      <c r="E119" s="71"/>
    </row>
    <row r="120" spans="1:5" x14ac:dyDescent="0.2">
      <c r="A120" s="73">
        <v>5133</v>
      </c>
      <c r="B120" s="71" t="s">
        <v>375</v>
      </c>
      <c r="C120" s="74">
        <v>3966713.13</v>
      </c>
      <c r="D120" s="75">
        <f t="shared" si="0"/>
        <v>7.9012903767198064E-2</v>
      </c>
      <c r="E120" s="71"/>
    </row>
    <row r="121" spans="1:5" x14ac:dyDescent="0.2">
      <c r="A121" s="73">
        <v>5134</v>
      </c>
      <c r="B121" s="71" t="s">
        <v>376</v>
      </c>
      <c r="C121" s="74">
        <v>852509.01</v>
      </c>
      <c r="D121" s="75">
        <f t="shared" si="0"/>
        <v>1.698111513493775E-2</v>
      </c>
      <c r="E121" s="71"/>
    </row>
    <row r="122" spans="1:5" x14ac:dyDescent="0.2">
      <c r="A122" s="73">
        <v>5135</v>
      </c>
      <c r="B122" s="71" t="s">
        <v>377</v>
      </c>
      <c r="C122" s="74">
        <v>2107204.31</v>
      </c>
      <c r="D122" s="75">
        <f t="shared" si="0"/>
        <v>4.1973373396894727E-2</v>
      </c>
      <c r="E122" s="71"/>
    </row>
    <row r="123" spans="1:5" x14ac:dyDescent="0.2">
      <c r="A123" s="73">
        <v>5136</v>
      </c>
      <c r="B123" s="71" t="s">
        <v>378</v>
      </c>
      <c r="C123" s="74">
        <v>305883.51</v>
      </c>
      <c r="D123" s="75">
        <f t="shared" si="0"/>
        <v>6.0928893891559954E-3</v>
      </c>
      <c r="E123" s="71"/>
    </row>
    <row r="124" spans="1:5" x14ac:dyDescent="0.2">
      <c r="A124" s="73">
        <v>5137</v>
      </c>
      <c r="B124" s="71" t="s">
        <v>379</v>
      </c>
      <c r="C124" s="74">
        <v>2890.29</v>
      </c>
      <c r="D124" s="75">
        <f t="shared" si="0"/>
        <v>5.7571646384545811E-5</v>
      </c>
      <c r="E124" s="71"/>
    </row>
    <row r="125" spans="1:5" x14ac:dyDescent="0.2">
      <c r="A125" s="73">
        <v>5138</v>
      </c>
      <c r="B125" s="71" t="s">
        <v>380</v>
      </c>
      <c r="C125" s="74">
        <v>102318.13</v>
      </c>
      <c r="D125" s="75">
        <f t="shared" si="0"/>
        <v>2.0380734110030442E-3</v>
      </c>
      <c r="E125" s="71"/>
    </row>
    <row r="126" spans="1:5" x14ac:dyDescent="0.2">
      <c r="A126" s="73">
        <v>5139</v>
      </c>
      <c r="B126" s="71" t="s">
        <v>381</v>
      </c>
      <c r="C126" s="74">
        <v>2668062.64</v>
      </c>
      <c r="D126" s="75">
        <f t="shared" si="0"/>
        <v>5.3145102685854276E-2</v>
      </c>
      <c r="E126" s="71"/>
    </row>
    <row r="127" spans="1:5" x14ac:dyDescent="0.2">
      <c r="A127" s="73">
        <v>5200</v>
      </c>
      <c r="B127" s="71" t="s">
        <v>382</v>
      </c>
      <c r="C127" s="74">
        <f>C128+C131+C134+C137+C142+C146+C149+C151+C157</f>
        <v>17844.5</v>
      </c>
      <c r="D127" s="75">
        <f t="shared" si="0"/>
        <v>3.5544434776753467E-4</v>
      </c>
      <c r="E127" s="71"/>
    </row>
    <row r="128" spans="1:5" x14ac:dyDescent="0.2">
      <c r="A128" s="73">
        <v>5210</v>
      </c>
      <c r="B128" s="71" t="s">
        <v>383</v>
      </c>
      <c r="C128" s="74">
        <f>SUM(C129:C130)</f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386</v>
      </c>
      <c r="C131" s="74">
        <f>SUM(C132:C133)</f>
        <v>0</v>
      </c>
      <c r="D131" s="75">
        <f t="shared" ref="D131:D162" si="1">C131/$C$98</f>
        <v>0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>
        <f t="shared" si="1"/>
        <v>0</v>
      </c>
      <c r="E132" s="71"/>
    </row>
    <row r="133" spans="1:5" x14ac:dyDescent="0.2">
      <c r="A133" s="73">
        <v>5222</v>
      </c>
      <c r="B133" s="71" t="s">
        <v>388</v>
      </c>
      <c r="C133" s="74">
        <v>0</v>
      </c>
      <c r="D133" s="75">
        <f t="shared" si="1"/>
        <v>0</v>
      </c>
      <c r="E133" s="71"/>
    </row>
    <row r="134" spans="1:5" x14ac:dyDescent="0.2">
      <c r="A134" s="73">
        <v>5230</v>
      </c>
      <c r="B134" s="71" t="s">
        <v>333</v>
      </c>
      <c r="C134" s="74">
        <f>SUM(C135:C136)</f>
        <v>0</v>
      </c>
      <c r="D134" s="75">
        <f t="shared" si="1"/>
        <v>0</v>
      </c>
      <c r="E134" s="71"/>
    </row>
    <row r="135" spans="1:5" x14ac:dyDescent="0.2">
      <c r="A135" s="73">
        <v>5231</v>
      </c>
      <c r="B135" s="71" t="s">
        <v>389</v>
      </c>
      <c r="C135" s="74">
        <v>0</v>
      </c>
      <c r="D135" s="75">
        <f t="shared" si="1"/>
        <v>0</v>
      </c>
      <c r="E135" s="71"/>
    </row>
    <row r="136" spans="1:5" x14ac:dyDescent="0.2">
      <c r="A136" s="73">
        <v>5232</v>
      </c>
      <c r="B136" s="71" t="s">
        <v>390</v>
      </c>
      <c r="C136" s="74">
        <v>0</v>
      </c>
      <c r="D136" s="75">
        <f t="shared" si="1"/>
        <v>0</v>
      </c>
      <c r="E136" s="71"/>
    </row>
    <row r="137" spans="1:5" x14ac:dyDescent="0.2">
      <c r="A137" s="73">
        <v>5240</v>
      </c>
      <c r="B137" s="71" t="s">
        <v>334</v>
      </c>
      <c r="C137" s="74">
        <f>SUM(C138:C141)</f>
        <v>17844.5</v>
      </c>
      <c r="D137" s="75">
        <f t="shared" si="1"/>
        <v>3.5544434776753467E-4</v>
      </c>
      <c r="E137" s="71"/>
    </row>
    <row r="138" spans="1:5" x14ac:dyDescent="0.2">
      <c r="A138" s="73">
        <v>5241</v>
      </c>
      <c r="B138" s="71" t="s">
        <v>391</v>
      </c>
      <c r="C138" s="74">
        <v>0</v>
      </c>
      <c r="D138" s="75">
        <f t="shared" si="1"/>
        <v>0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>
        <f t="shared" si="1"/>
        <v>0</v>
      </c>
      <c r="E139" s="71"/>
    </row>
    <row r="140" spans="1:5" x14ac:dyDescent="0.2">
      <c r="A140" s="73">
        <v>5243</v>
      </c>
      <c r="B140" s="71" t="s">
        <v>393</v>
      </c>
      <c r="C140" s="74">
        <v>17844.5</v>
      </c>
      <c r="D140" s="75">
        <f t="shared" si="1"/>
        <v>3.5544434776753467E-4</v>
      </c>
      <c r="E140" s="71"/>
    </row>
    <row r="141" spans="1:5" x14ac:dyDescent="0.2">
      <c r="A141" s="73">
        <v>5244</v>
      </c>
      <c r="B141" s="71" t="s">
        <v>394</v>
      </c>
      <c r="C141" s="74">
        <v>0</v>
      </c>
      <c r="D141" s="75">
        <f t="shared" si="1"/>
        <v>0</v>
      </c>
      <c r="E141" s="71"/>
    </row>
    <row r="142" spans="1:5" x14ac:dyDescent="0.2">
      <c r="A142" s="73">
        <v>5250</v>
      </c>
      <c r="B142" s="71" t="s">
        <v>335</v>
      </c>
      <c r="C142" s="74">
        <f>SUM(C143:C145)</f>
        <v>0</v>
      </c>
      <c r="D142" s="75">
        <f t="shared" si="1"/>
        <v>0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>
        <f t="shared" si="1"/>
        <v>0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>
        <f t="shared" si="1"/>
        <v>0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>
        <f t="shared" si="1"/>
        <v>0</v>
      </c>
      <c r="E145" s="71"/>
    </row>
    <row r="146" spans="1:5" x14ac:dyDescent="0.2">
      <c r="A146" s="73">
        <v>5260</v>
      </c>
      <c r="B146" s="71" t="s">
        <v>398</v>
      </c>
      <c r="C146" s="74">
        <f>SUM(C147:C148)</f>
        <v>0</v>
      </c>
      <c r="D146" s="75">
        <f t="shared" si="1"/>
        <v>0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>
        <f t="shared" si="1"/>
        <v>0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>
        <f t="shared" si="1"/>
        <v>0</v>
      </c>
      <c r="E148" s="71"/>
    </row>
    <row r="149" spans="1:5" x14ac:dyDescent="0.2">
      <c r="A149" s="73">
        <v>5270</v>
      </c>
      <c r="B149" s="71" t="s">
        <v>401</v>
      </c>
      <c r="C149" s="74">
        <f>SUM(C150)</f>
        <v>0</v>
      </c>
      <c r="D149" s="75">
        <f t="shared" si="1"/>
        <v>0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>
        <f t="shared" si="1"/>
        <v>0</v>
      </c>
      <c r="E150" s="71"/>
    </row>
    <row r="151" spans="1:5" x14ac:dyDescent="0.2">
      <c r="A151" s="73">
        <v>5280</v>
      </c>
      <c r="B151" s="71" t="s">
        <v>403</v>
      </c>
      <c r="C151" s="74">
        <f>SUM(C152:C156)</f>
        <v>0</v>
      </c>
      <c r="D151" s="75">
        <f t="shared" si="1"/>
        <v>0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>
        <f t="shared" si="1"/>
        <v>0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>
        <f t="shared" si="1"/>
        <v>0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>
        <f t="shared" si="1"/>
        <v>0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>
        <f t="shared" si="1"/>
        <v>0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>
        <f t="shared" si="1"/>
        <v>0</v>
      </c>
      <c r="E156" s="71"/>
    </row>
    <row r="157" spans="1:5" x14ac:dyDescent="0.2">
      <c r="A157" s="73">
        <v>5290</v>
      </c>
      <c r="B157" s="71" t="s">
        <v>409</v>
      </c>
      <c r="C157" s="74">
        <f>SUM(C158:C159)</f>
        <v>0</v>
      </c>
      <c r="D157" s="75">
        <f t="shared" si="1"/>
        <v>0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>
        <f t="shared" si="1"/>
        <v>0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>
        <f t="shared" si="1"/>
        <v>0</v>
      </c>
      <c r="E159" s="71"/>
    </row>
    <row r="160" spans="1:5" x14ac:dyDescent="0.2">
      <c r="A160" s="73">
        <v>5300</v>
      </c>
      <c r="B160" s="71" t="s">
        <v>412</v>
      </c>
      <c r="C160" s="74">
        <f>C161+C164+C167</f>
        <v>0</v>
      </c>
      <c r="D160" s="75">
        <f t="shared" si="1"/>
        <v>0</v>
      </c>
      <c r="E160" s="71"/>
    </row>
    <row r="161" spans="1:5" x14ac:dyDescent="0.2">
      <c r="A161" s="73">
        <v>5310</v>
      </c>
      <c r="B161" s="71" t="s">
        <v>328</v>
      </c>
      <c r="C161" s="74">
        <f>C162+C163</f>
        <v>0</v>
      </c>
      <c r="D161" s="75">
        <f t="shared" si="1"/>
        <v>0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>
        <f t="shared" si="1"/>
        <v>0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>
        <f t="shared" ref="D163:D194" si="2">C163/$C$98</f>
        <v>0</v>
      </c>
      <c r="E163" s="71"/>
    </row>
    <row r="164" spans="1:5" x14ac:dyDescent="0.2">
      <c r="A164" s="73">
        <v>5320</v>
      </c>
      <c r="B164" s="71" t="s">
        <v>329</v>
      </c>
      <c r="C164" s="74">
        <f>SUM(C165:C166)</f>
        <v>0</v>
      </c>
      <c r="D164" s="75">
        <f t="shared" si="2"/>
        <v>0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>
        <f t="shared" si="2"/>
        <v>0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>
        <f t="shared" si="2"/>
        <v>0</v>
      </c>
      <c r="E166" s="71"/>
    </row>
    <row r="167" spans="1:5" x14ac:dyDescent="0.2">
      <c r="A167" s="73">
        <v>5330</v>
      </c>
      <c r="B167" s="71" t="s">
        <v>330</v>
      </c>
      <c r="C167" s="74">
        <f>SUM(C168:C169)</f>
        <v>0</v>
      </c>
      <c r="D167" s="75">
        <f t="shared" si="2"/>
        <v>0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>
        <f t="shared" si="2"/>
        <v>0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>
        <f t="shared" si="2"/>
        <v>0</v>
      </c>
      <c r="E169" s="71"/>
    </row>
    <row r="170" spans="1:5" x14ac:dyDescent="0.2">
      <c r="A170" s="73">
        <v>5400</v>
      </c>
      <c r="B170" s="71" t="s">
        <v>419</v>
      </c>
      <c r="C170" s="74">
        <f>C171+C174+C177+C180+C182</f>
        <v>0</v>
      </c>
      <c r="D170" s="75">
        <f t="shared" si="2"/>
        <v>0</v>
      </c>
      <c r="E170" s="71"/>
    </row>
    <row r="171" spans="1:5" x14ac:dyDescent="0.2">
      <c r="A171" s="73">
        <v>5410</v>
      </c>
      <c r="B171" s="71" t="s">
        <v>420</v>
      </c>
      <c r="C171" s="74">
        <f>SUM(C172:C173)</f>
        <v>0</v>
      </c>
      <c r="D171" s="75">
        <f t="shared" si="2"/>
        <v>0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>
        <f t="shared" si="2"/>
        <v>0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>
        <f t="shared" si="2"/>
        <v>0</v>
      </c>
      <c r="E173" s="71"/>
    </row>
    <row r="174" spans="1:5" x14ac:dyDescent="0.2">
      <c r="A174" s="73">
        <v>5420</v>
      </c>
      <c r="B174" s="71" t="s">
        <v>423</v>
      </c>
      <c r="C174" s="74">
        <f>SUM(C175:C176)</f>
        <v>0</v>
      </c>
      <c r="D174" s="75">
        <f t="shared" si="2"/>
        <v>0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>
        <f t="shared" si="2"/>
        <v>0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>
        <f t="shared" si="2"/>
        <v>0</v>
      </c>
      <c r="E176" s="71"/>
    </row>
    <row r="177" spans="1:5" x14ac:dyDescent="0.2">
      <c r="A177" s="73">
        <v>5430</v>
      </c>
      <c r="B177" s="71" t="s">
        <v>426</v>
      </c>
      <c r="C177" s="74">
        <f>SUM(C178:C179)</f>
        <v>0</v>
      </c>
      <c r="D177" s="75">
        <f t="shared" si="2"/>
        <v>0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>
        <f t="shared" si="2"/>
        <v>0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>
        <f t="shared" si="2"/>
        <v>0</v>
      </c>
      <c r="E179" s="71"/>
    </row>
    <row r="180" spans="1:5" x14ac:dyDescent="0.2">
      <c r="A180" s="73">
        <v>5440</v>
      </c>
      <c r="B180" s="71" t="s">
        <v>429</v>
      </c>
      <c r="C180" s="74">
        <f>SUM(C181)</f>
        <v>0</v>
      </c>
      <c r="D180" s="75">
        <f t="shared" si="2"/>
        <v>0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>
        <f t="shared" si="2"/>
        <v>0</v>
      </c>
      <c r="E181" s="71"/>
    </row>
    <row r="182" spans="1:5" x14ac:dyDescent="0.2">
      <c r="A182" s="73">
        <v>5450</v>
      </c>
      <c r="B182" s="71" t="s">
        <v>430</v>
      </c>
      <c r="C182" s="74">
        <f>SUM(C183:C184)</f>
        <v>0</v>
      </c>
      <c r="D182" s="75">
        <f t="shared" si="2"/>
        <v>0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>
        <f t="shared" si="2"/>
        <v>0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>
        <f t="shared" si="2"/>
        <v>0</v>
      </c>
      <c r="E184" s="71"/>
    </row>
    <row r="185" spans="1:5" x14ac:dyDescent="0.2">
      <c r="A185" s="73">
        <v>5500</v>
      </c>
      <c r="B185" s="71" t="s">
        <v>433</v>
      </c>
      <c r="C185" s="74">
        <f>C186+C195+C198+C204+C206+C208</f>
        <v>2208844.84</v>
      </c>
      <c r="D185" s="75">
        <f t="shared" si="2"/>
        <v>4.3997949702904778E-2</v>
      </c>
      <c r="E185" s="71"/>
    </row>
    <row r="186" spans="1:5" x14ac:dyDescent="0.2">
      <c r="A186" s="73">
        <v>5510</v>
      </c>
      <c r="B186" s="71" t="s">
        <v>434</v>
      </c>
      <c r="C186" s="74">
        <f>SUM(C187:C194)</f>
        <v>2208844.84</v>
      </c>
      <c r="D186" s="75">
        <f t="shared" si="2"/>
        <v>4.3997949702904778E-2</v>
      </c>
      <c r="E186" s="71"/>
    </row>
    <row r="187" spans="1:5" x14ac:dyDescent="0.2">
      <c r="A187" s="73">
        <v>5511</v>
      </c>
      <c r="B187" s="71" t="s">
        <v>435</v>
      </c>
      <c r="C187" s="74">
        <v>0</v>
      </c>
      <c r="D187" s="75">
        <f t="shared" si="2"/>
        <v>0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>
        <f t="shared" si="2"/>
        <v>0</v>
      </c>
      <c r="E188" s="71"/>
    </row>
    <row r="189" spans="1:5" x14ac:dyDescent="0.2">
      <c r="A189" s="73">
        <v>5513</v>
      </c>
      <c r="B189" s="71" t="s">
        <v>437</v>
      </c>
      <c r="C189" s="74">
        <v>0</v>
      </c>
      <c r="D189" s="75">
        <f t="shared" si="2"/>
        <v>0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>
        <f t="shared" si="2"/>
        <v>0</v>
      </c>
      <c r="E190" s="71"/>
    </row>
    <row r="191" spans="1:5" x14ac:dyDescent="0.2">
      <c r="A191" s="73">
        <v>5515</v>
      </c>
      <c r="B191" s="71" t="s">
        <v>439</v>
      </c>
      <c r="C191" s="74">
        <v>2110130.88</v>
      </c>
      <c r="D191" s="75">
        <f t="shared" si="2"/>
        <v>4.2031667704095596E-2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>
        <f t="shared" si="2"/>
        <v>0</v>
      </c>
      <c r="E192" s="71"/>
    </row>
    <row r="193" spans="1:5" x14ac:dyDescent="0.2">
      <c r="A193" s="73">
        <v>5517</v>
      </c>
      <c r="B193" s="71" t="s">
        <v>441</v>
      </c>
      <c r="C193" s="74">
        <v>4801.84</v>
      </c>
      <c r="D193" s="75">
        <f t="shared" si="2"/>
        <v>9.5647784296789407E-5</v>
      </c>
      <c r="E193" s="71"/>
    </row>
    <row r="194" spans="1:5" x14ac:dyDescent="0.2">
      <c r="A194" s="73">
        <v>5518</v>
      </c>
      <c r="B194" s="71" t="s">
        <v>81</v>
      </c>
      <c r="C194" s="74">
        <v>93912.12</v>
      </c>
      <c r="D194" s="75">
        <f t="shared" si="2"/>
        <v>1.8706342145123956E-3</v>
      </c>
      <c r="E194" s="71"/>
    </row>
    <row r="195" spans="1:5" x14ac:dyDescent="0.2">
      <c r="A195" s="73">
        <v>5520</v>
      </c>
      <c r="B195" s="71" t="s">
        <v>80</v>
      </c>
      <c r="C195" s="74">
        <f>SUM(C196:C197)</f>
        <v>0</v>
      </c>
      <c r="D195" s="75">
        <f t="shared" ref="D195:D226" si="3">C195/$C$98</f>
        <v>0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>
        <f t="shared" si="3"/>
        <v>0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>
        <f t="shared" si="3"/>
        <v>0</v>
      </c>
      <c r="E197" s="71"/>
    </row>
    <row r="198" spans="1:5" x14ac:dyDescent="0.2">
      <c r="A198" s="73">
        <v>5530</v>
      </c>
      <c r="B198" s="71" t="s">
        <v>444</v>
      </c>
      <c r="C198" s="74">
        <f>SUM(C199:C203)</f>
        <v>0</v>
      </c>
      <c r="D198" s="75">
        <f t="shared" si="3"/>
        <v>0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>
        <f t="shared" si="3"/>
        <v>0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>
        <f t="shared" si="3"/>
        <v>0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>
        <f t="shared" si="3"/>
        <v>0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>
        <f t="shared" si="3"/>
        <v>0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>
        <f t="shared" si="3"/>
        <v>0</v>
      </c>
      <c r="E203" s="71"/>
    </row>
    <row r="204" spans="1:5" x14ac:dyDescent="0.2">
      <c r="A204" s="73">
        <v>5540</v>
      </c>
      <c r="B204" s="71" t="s">
        <v>450</v>
      </c>
      <c r="C204" s="74">
        <f>SUM(C205)</f>
        <v>0</v>
      </c>
      <c r="D204" s="75">
        <f t="shared" si="3"/>
        <v>0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>
        <f t="shared" si="3"/>
        <v>0</v>
      </c>
      <c r="E205" s="71"/>
    </row>
    <row r="206" spans="1:5" x14ac:dyDescent="0.2">
      <c r="A206" s="73">
        <v>5550</v>
      </c>
      <c r="B206" s="71" t="s">
        <v>451</v>
      </c>
      <c r="C206" s="74">
        <f>C207</f>
        <v>0</v>
      </c>
      <c r="D206" s="75">
        <f t="shared" si="3"/>
        <v>0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>
        <f t="shared" si="3"/>
        <v>0</v>
      </c>
      <c r="E207" s="71"/>
    </row>
    <row r="208" spans="1:5" x14ac:dyDescent="0.2">
      <c r="A208" s="73">
        <v>5590</v>
      </c>
      <c r="B208" s="71" t="s">
        <v>452</v>
      </c>
      <c r="C208" s="74">
        <f>SUM(C209:C217)</f>
        <v>0</v>
      </c>
      <c r="D208" s="75">
        <f t="shared" si="3"/>
        <v>0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>
        <f t="shared" si="3"/>
        <v>0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>
        <f t="shared" si="3"/>
        <v>0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>
        <f t="shared" si="3"/>
        <v>0</v>
      </c>
      <c r="E211" s="71"/>
    </row>
    <row r="212" spans="1:5" x14ac:dyDescent="0.2">
      <c r="A212" s="73">
        <v>5594</v>
      </c>
      <c r="B212" s="71" t="s">
        <v>522</v>
      </c>
      <c r="C212" s="74">
        <v>0</v>
      </c>
      <c r="D212" s="75">
        <f t="shared" si="3"/>
        <v>0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>
        <f t="shared" si="3"/>
        <v>0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>
        <f t="shared" si="3"/>
        <v>0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>
        <f t="shared" si="3"/>
        <v>0</v>
      </c>
      <c r="E215" s="71"/>
    </row>
    <row r="216" spans="1:5" x14ac:dyDescent="0.2">
      <c r="A216" s="73">
        <v>5598</v>
      </c>
      <c r="B216" s="71" t="s">
        <v>523</v>
      </c>
      <c r="C216" s="74">
        <v>0</v>
      </c>
      <c r="D216" s="75">
        <f t="shared" si="3"/>
        <v>0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>
        <f t="shared" si="3"/>
        <v>0</v>
      </c>
      <c r="E217" s="71"/>
    </row>
    <row r="218" spans="1:5" x14ac:dyDescent="0.2">
      <c r="A218" s="73">
        <v>5600</v>
      </c>
      <c r="B218" s="71" t="s">
        <v>79</v>
      </c>
      <c r="C218" s="74">
        <f>C219</f>
        <v>0</v>
      </c>
      <c r="D218" s="75">
        <f t="shared" si="3"/>
        <v>0</v>
      </c>
      <c r="E218" s="71"/>
    </row>
    <row r="219" spans="1:5" x14ac:dyDescent="0.2">
      <c r="A219" s="73">
        <v>5610</v>
      </c>
      <c r="B219" s="71" t="s">
        <v>460</v>
      </c>
      <c r="C219" s="74">
        <f>C220</f>
        <v>0</v>
      </c>
      <c r="D219" s="75">
        <f t="shared" si="3"/>
        <v>0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>
        <f t="shared" si="3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06" t="s">
        <v>581</v>
      </c>
      <c r="B4" s="29" t="s">
        <v>78</v>
      </c>
    </row>
    <row r="5" spans="1:2" ht="14.1" customHeight="1" x14ac:dyDescent="0.2">
      <c r="A5" s="107"/>
      <c r="B5" s="29" t="s">
        <v>51</v>
      </c>
    </row>
    <row r="6" spans="1:2" ht="14.1" customHeight="1" x14ac:dyDescent="0.2">
      <c r="A6" s="107"/>
      <c r="B6" s="29" t="s">
        <v>148</v>
      </c>
    </row>
    <row r="7" spans="1:2" ht="14.1" customHeight="1" x14ac:dyDescent="0.2">
      <c r="A7" s="107"/>
      <c r="B7" s="29" t="s">
        <v>63</v>
      </c>
    </row>
    <row r="8" spans="1:2" x14ac:dyDescent="0.2">
      <c r="A8" s="107"/>
    </row>
    <row r="9" spans="1:2" x14ac:dyDescent="0.2">
      <c r="A9" s="106" t="s">
        <v>582</v>
      </c>
      <c r="B9" s="27" t="s">
        <v>150</v>
      </c>
    </row>
    <row r="10" spans="1:2" ht="15" customHeight="1" x14ac:dyDescent="0.2">
      <c r="A10" s="107"/>
      <c r="B10" s="35" t="s">
        <v>63</v>
      </c>
    </row>
    <row r="11" spans="1:2" x14ac:dyDescent="0.2">
      <c r="A11" s="107"/>
    </row>
    <row r="12" spans="1:2" x14ac:dyDescent="0.2">
      <c r="A12" s="106" t="s">
        <v>583</v>
      </c>
      <c r="B12" s="27" t="s">
        <v>150</v>
      </c>
    </row>
    <row r="13" spans="1:2" ht="22.5" x14ac:dyDescent="0.2">
      <c r="A13" s="107"/>
      <c r="B13" s="27" t="s">
        <v>70</v>
      </c>
    </row>
    <row r="14" spans="1:2" x14ac:dyDescent="0.2">
      <c r="A14" s="107"/>
      <c r="B14" s="35" t="s">
        <v>63</v>
      </c>
    </row>
    <row r="15" spans="1:2" x14ac:dyDescent="0.2">
      <c r="A15" s="107"/>
    </row>
    <row r="16" spans="1:2" x14ac:dyDescent="0.2">
      <c r="A16" s="107"/>
    </row>
    <row r="17" spans="1:2" ht="15" customHeight="1" x14ac:dyDescent="0.2">
      <c r="A17" s="106" t="s">
        <v>585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C15" sqref="C15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35" t="str">
        <f>ESF!A1</f>
        <v>JUNTA MUNICIPAL DE AGUA POTABLE Y ALCANTARILLADO DE CORTAZAR, GTO.</v>
      </c>
      <c r="B1" s="135"/>
      <c r="C1" s="135"/>
      <c r="D1" s="50" t="s">
        <v>186</v>
      </c>
      <c r="E1" s="51">
        <f>ESF!H1</f>
        <v>2020</v>
      </c>
    </row>
    <row r="2" spans="1:5" ht="18.95" customHeight="1" x14ac:dyDescent="0.2">
      <c r="A2" s="135" t="s">
        <v>462</v>
      </c>
      <c r="B2" s="135"/>
      <c r="C2" s="135"/>
      <c r="D2" s="50" t="s">
        <v>188</v>
      </c>
      <c r="E2" s="51" t="str">
        <f>ESF!H2</f>
        <v>Anual</v>
      </c>
    </row>
    <row r="3" spans="1:5" ht="18.95" customHeight="1" x14ac:dyDescent="0.2">
      <c r="A3" s="135" t="str">
        <f>ESF!A3</f>
        <v>CORRESPONDIENTE DEL 1 DE ENERO AL 31 DE DICIEMBRE DEL 2020</v>
      </c>
      <c r="B3" s="135"/>
      <c r="C3" s="135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329</v>
      </c>
      <c r="C8" s="57">
        <v>76902762.400000006</v>
      </c>
    </row>
    <row r="9" spans="1:5" x14ac:dyDescent="0.2">
      <c r="A9" s="56">
        <v>3120</v>
      </c>
      <c r="B9" s="52" t="s">
        <v>463</v>
      </c>
      <c r="C9" s="57">
        <v>0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8692293.7699999996</v>
      </c>
    </row>
    <row r="15" spans="1:5" x14ac:dyDescent="0.2">
      <c r="A15" s="56">
        <v>3220</v>
      </c>
      <c r="B15" s="52" t="s">
        <v>467</v>
      </c>
      <c r="C15" s="57">
        <v>65698372.020000003</v>
      </c>
    </row>
    <row r="16" spans="1:5" x14ac:dyDescent="0.2">
      <c r="A16" s="56">
        <v>3230</v>
      </c>
      <c r="B16" s="52" t="s">
        <v>468</v>
      </c>
      <c r="C16" s="57">
        <f>SUM(C17:C20)</f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f>SUM(C22:C24)</f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f>SUM(C26:C27)</f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06" t="s">
        <v>23</v>
      </c>
      <c r="B4" s="29" t="s">
        <v>78</v>
      </c>
    </row>
    <row r="5" spans="1:2" ht="15" customHeight="1" x14ac:dyDescent="0.2">
      <c r="A5" s="106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5" workbookViewId="0">
      <selection activeCell="C80" sqref="C80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35" t="str">
        <f>ESF!A1</f>
        <v>JUNTA MUNICIPAL DE AGUA POTABLE Y ALCANTARILLADO DE CORTAZAR, GTO.</v>
      </c>
      <c r="B1" s="135"/>
      <c r="C1" s="135"/>
      <c r="D1" s="50" t="s">
        <v>186</v>
      </c>
      <c r="E1" s="51">
        <f>ESF!H1</f>
        <v>2020</v>
      </c>
    </row>
    <row r="2" spans="1:5" s="58" customFormat="1" ht="18.95" customHeight="1" x14ac:dyDescent="0.25">
      <c r="A2" s="135" t="s">
        <v>480</v>
      </c>
      <c r="B2" s="135"/>
      <c r="C2" s="135"/>
      <c r="D2" s="50" t="s">
        <v>188</v>
      </c>
      <c r="E2" s="51" t="str">
        <f>ESF!H2</f>
        <v>Anual</v>
      </c>
    </row>
    <row r="3" spans="1:5" s="58" customFormat="1" ht="18.95" customHeight="1" x14ac:dyDescent="0.25">
      <c r="A3" s="135" t="str">
        <f>ESF!A3</f>
        <v>CORRESPONDIENTE DEL 1 DE ENERO AL 31 DE DICIEMBRE DEL 2020</v>
      </c>
      <c r="B3" s="135"/>
      <c r="C3" s="135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10000</v>
      </c>
      <c r="D8" s="57">
        <v>10000</v>
      </c>
    </row>
    <row r="9" spans="1:5" x14ac:dyDescent="0.2">
      <c r="A9" s="56">
        <v>1112</v>
      </c>
      <c r="B9" s="52" t="s">
        <v>482</v>
      </c>
      <c r="C9" s="57">
        <v>0</v>
      </c>
      <c r="D9" s="57">
        <v>0</v>
      </c>
    </row>
    <row r="10" spans="1:5" x14ac:dyDescent="0.2">
      <c r="A10" s="56">
        <v>1113</v>
      </c>
      <c r="B10" s="52" t="s">
        <v>483</v>
      </c>
      <c r="C10" s="57">
        <v>37039554.340000004</v>
      </c>
      <c r="D10" s="57">
        <v>34918260.609999999</v>
      </c>
    </row>
    <row r="11" spans="1:5" x14ac:dyDescent="0.2">
      <c r="A11" s="56">
        <v>1114</v>
      </c>
      <c r="B11" s="52" t="s">
        <v>191</v>
      </c>
      <c r="C11" s="57">
        <v>7988979.3899999997</v>
      </c>
      <c r="D11" s="57">
        <v>6175910.4500000002</v>
      </c>
    </row>
    <row r="12" spans="1:5" x14ac:dyDescent="0.2">
      <c r="A12" s="56">
        <v>1115</v>
      </c>
      <c r="B12" s="52" t="s">
        <v>192</v>
      </c>
      <c r="C12" s="57">
        <v>1430819.1</v>
      </c>
      <c r="D12" s="57">
        <v>1368395.18</v>
      </c>
    </row>
    <row r="13" spans="1:5" x14ac:dyDescent="0.2">
      <c r="A13" s="56">
        <v>1116</v>
      </c>
      <c r="B13" s="52" t="s">
        <v>484</v>
      </c>
      <c r="C13" s="57">
        <v>206080.6</v>
      </c>
      <c r="D13" s="57">
        <v>206080.6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57">
        <f>SUM(C8:C14)</f>
        <v>46675433.430000007</v>
      </c>
      <c r="D15" s="57">
        <f>SUM(D8:D14)</f>
        <v>42678646.840000004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f>SUM(C21:C27)</f>
        <v>127726718.03000002</v>
      </c>
    </row>
    <row r="21" spans="1:5" x14ac:dyDescent="0.2">
      <c r="A21" s="56">
        <v>1231</v>
      </c>
      <c r="B21" s="52" t="s">
        <v>223</v>
      </c>
      <c r="C21" s="57">
        <v>2518030.17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3342729.2</v>
      </c>
    </row>
    <row r="24" spans="1:5" x14ac:dyDescent="0.2">
      <c r="A24" s="56">
        <v>1234</v>
      </c>
      <c r="B24" s="52" t="s">
        <v>226</v>
      </c>
      <c r="C24" s="57">
        <v>93577173.790000007</v>
      </c>
    </row>
    <row r="25" spans="1:5" x14ac:dyDescent="0.2">
      <c r="A25" s="56">
        <v>1235</v>
      </c>
      <c r="B25" s="52" t="s">
        <v>227</v>
      </c>
      <c r="C25" s="57">
        <v>28288784.870000001</v>
      </c>
    </row>
    <row r="26" spans="1:5" x14ac:dyDescent="0.2">
      <c r="A26" s="56">
        <v>1236</v>
      </c>
      <c r="B26" s="52" t="s">
        <v>228</v>
      </c>
      <c r="C26" s="57">
        <v>0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f>SUM(C29:C36)</f>
        <v>17344114.07</v>
      </c>
    </row>
    <row r="29" spans="1:5" x14ac:dyDescent="0.2">
      <c r="A29" s="56">
        <v>1241</v>
      </c>
      <c r="B29" s="52" t="s">
        <v>231</v>
      </c>
      <c r="C29" s="57">
        <v>2663812.16</v>
      </c>
    </row>
    <row r="30" spans="1:5" x14ac:dyDescent="0.2">
      <c r="A30" s="56">
        <v>1242</v>
      </c>
      <c r="B30" s="52" t="s">
        <v>232</v>
      </c>
      <c r="C30" s="57">
        <v>236778.98</v>
      </c>
    </row>
    <row r="31" spans="1:5" x14ac:dyDescent="0.2">
      <c r="A31" s="56">
        <v>1243</v>
      </c>
      <c r="B31" s="52" t="s">
        <v>233</v>
      </c>
      <c r="C31" s="57">
        <v>261697.59</v>
      </c>
    </row>
    <row r="32" spans="1:5" x14ac:dyDescent="0.2">
      <c r="A32" s="56">
        <v>1244</v>
      </c>
      <c r="B32" s="52" t="s">
        <v>234</v>
      </c>
      <c r="C32" s="57">
        <v>8771946.1099999994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5409879.2300000004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f>SUM(C38:C42)</f>
        <v>8308371.4500000002</v>
      </c>
    </row>
    <row r="38" spans="1:4" x14ac:dyDescent="0.2">
      <c r="A38" s="56">
        <v>1251</v>
      </c>
      <c r="B38" s="52" t="s">
        <v>241</v>
      </c>
      <c r="C38" s="57">
        <v>48018.41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8037688</v>
      </c>
    </row>
    <row r="41" spans="1:4" x14ac:dyDescent="0.2">
      <c r="A41" s="56">
        <v>1254</v>
      </c>
      <c r="B41" s="52" t="s">
        <v>244</v>
      </c>
      <c r="C41" s="57">
        <v>222665.04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55" t="s">
        <v>628</v>
      </c>
      <c r="D45" s="55" t="s">
        <v>168</v>
      </c>
    </row>
    <row r="46" spans="1:4" x14ac:dyDescent="0.2">
      <c r="A46" s="63">
        <v>5500</v>
      </c>
      <c r="B46" s="64" t="s">
        <v>433</v>
      </c>
      <c r="C46" s="57">
        <f>C47+C56+C59+C65+C67+C69</f>
        <v>75028.88</v>
      </c>
      <c r="D46" s="57">
        <f>D47+D56+D59+D65+D67+D69</f>
        <v>2208844.84</v>
      </c>
    </row>
    <row r="47" spans="1:4" x14ac:dyDescent="0.2">
      <c r="A47" s="56">
        <v>5510</v>
      </c>
      <c r="B47" s="52" t="s">
        <v>434</v>
      </c>
      <c r="C47" s="57">
        <f>SUM(C48:C55)</f>
        <v>75028.88</v>
      </c>
      <c r="D47" s="57">
        <f>SUM(D48:D55)</f>
        <v>2208844.84</v>
      </c>
    </row>
    <row r="48" spans="1:4" x14ac:dyDescent="0.2">
      <c r="A48" s="56">
        <v>5511</v>
      </c>
      <c r="B48" s="52" t="s">
        <v>435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438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439</v>
      </c>
      <c r="C52" s="57">
        <v>0</v>
      </c>
      <c r="D52" s="57">
        <v>2110130.88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4801.84</v>
      </c>
    </row>
    <row r="55" spans="1:4" x14ac:dyDescent="0.2">
      <c r="A55" s="56">
        <v>5518</v>
      </c>
      <c r="B55" s="52" t="s">
        <v>81</v>
      </c>
      <c r="C55" s="57">
        <v>75028.88</v>
      </c>
      <c r="D55" s="57">
        <v>93912.12</v>
      </c>
    </row>
    <row r="56" spans="1:4" x14ac:dyDescent="0.2">
      <c r="A56" s="56">
        <v>5520</v>
      </c>
      <c r="B56" s="52" t="s">
        <v>80</v>
      </c>
      <c r="C56" s="57">
        <f>SUM(C57:C58)</f>
        <v>0</v>
      </c>
      <c r="D56" s="57">
        <f>SUM(D57:D58)</f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f>SUM(C60:C64)</f>
        <v>0</v>
      </c>
      <c r="D59" s="57">
        <f>SUM(D60:D64)</f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f>SUM(C66)</f>
        <v>0</v>
      </c>
      <c r="D65" s="57">
        <f>SUM(D66)</f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f>SUM(C68)</f>
        <v>0</v>
      </c>
      <c r="D67" s="57">
        <f>SUM(D68)</f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f>SUM(C70:C77)</f>
        <v>0</v>
      </c>
      <c r="D69" s="57">
        <f>SUM(D70:D77)</f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f>C79</f>
        <v>3143900.54</v>
      </c>
      <c r="D78" s="57">
        <f>SUM(D79:D80)</f>
        <v>0</v>
      </c>
    </row>
    <row r="79" spans="1:4" x14ac:dyDescent="0.2">
      <c r="A79" s="56">
        <v>5610</v>
      </c>
      <c r="B79" s="52" t="s">
        <v>460</v>
      </c>
      <c r="C79" s="57">
        <v>3143900.54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3143900.54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D45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06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06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06" t="s">
        <v>76</v>
      </c>
      <c r="B13" s="29" t="s">
        <v>618</v>
      </c>
    </row>
    <row r="14" spans="1:2" x14ac:dyDescent="0.2">
      <c r="B14" s="29" t="s">
        <v>617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2020-02-04T18:43:53Z</cp:lastPrinted>
  <dcterms:created xsi:type="dcterms:W3CDTF">2012-12-11T20:36:24Z</dcterms:created>
  <dcterms:modified xsi:type="dcterms:W3CDTF">2021-02-24T22:29:32Z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